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7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'Sheet1'!$A$1:$K$3</definedName>
    <definedName name="_xlnm.Print_Titles" localSheetId="0">'Sheet1'!$A:$F,'Sheet1'!$1:$2</definedName>
  </definedNames>
  <calcPr fullCalcOnLoad="1"/>
</workbook>
</file>

<file path=xl/sharedStrings.xml><?xml version="1.0" encoding="utf-8"?>
<sst xmlns="http://schemas.openxmlformats.org/spreadsheetml/2006/main" count="273" uniqueCount="135">
  <si>
    <t>Location</t>
  </si>
  <si>
    <t>Sagarin Rating</t>
  </si>
  <si>
    <t>Away</t>
  </si>
  <si>
    <t>Home</t>
  </si>
  <si>
    <t>Favorite</t>
  </si>
  <si>
    <t>Underdog</t>
  </si>
  <si>
    <t>Spread</t>
  </si>
  <si>
    <t>O/U</t>
  </si>
  <si>
    <t>Total</t>
  </si>
  <si>
    <t>Conf</t>
  </si>
  <si>
    <t>Fox</t>
  </si>
  <si>
    <t>ESPN</t>
  </si>
  <si>
    <t>2011 ATS</t>
  </si>
  <si>
    <t>Bowl</t>
  </si>
  <si>
    <t>Day</t>
  </si>
  <si>
    <t>Date</t>
  </si>
  <si>
    <t>Time EST</t>
  </si>
  <si>
    <t>Network</t>
  </si>
  <si>
    <t>Visitors</t>
  </si>
  <si>
    <t>Ind</t>
  </si>
  <si>
    <t>New Mexico</t>
  </si>
  <si>
    <t>Sat</t>
  </si>
  <si>
    <t>Temple</t>
  </si>
  <si>
    <t>MAC</t>
  </si>
  <si>
    <t>Wyoming</t>
  </si>
  <si>
    <t>WAC</t>
  </si>
  <si>
    <t>Potato</t>
  </si>
  <si>
    <t>Ohio</t>
  </si>
  <si>
    <t>Utah State</t>
  </si>
  <si>
    <t>R+L Carriers</t>
  </si>
  <si>
    <t>SB</t>
  </si>
  <si>
    <t>Beef O'Brady</t>
  </si>
  <si>
    <t>Tues</t>
  </si>
  <si>
    <t>CUSA</t>
  </si>
  <si>
    <t>Poinsetta</t>
  </si>
  <si>
    <t>Weds</t>
  </si>
  <si>
    <t>MWC</t>
  </si>
  <si>
    <t>Las Vegas</t>
  </si>
  <si>
    <t>Thurs</t>
  </si>
  <si>
    <t>P12</t>
  </si>
  <si>
    <t>Hawaii</t>
  </si>
  <si>
    <t>Independence</t>
  </si>
  <si>
    <t>Mon</t>
  </si>
  <si>
    <t>ESPN2</t>
  </si>
  <si>
    <t>B12</t>
  </si>
  <si>
    <t>ACC</t>
  </si>
  <si>
    <t>Little Caesars</t>
  </si>
  <si>
    <t>B10</t>
  </si>
  <si>
    <t>Belk</t>
  </si>
  <si>
    <t>BE</t>
  </si>
  <si>
    <t>Military</t>
  </si>
  <si>
    <t>Holiday</t>
  </si>
  <si>
    <t>Champs</t>
  </si>
  <si>
    <t>Alamo</t>
  </si>
  <si>
    <t>Armed Forces</t>
  </si>
  <si>
    <t>Fri</t>
  </si>
  <si>
    <t>Pinstripe</t>
  </si>
  <si>
    <t>Music City</t>
  </si>
  <si>
    <t>SEC</t>
  </si>
  <si>
    <t>Insight</t>
  </si>
  <si>
    <t>Meineke Car Care</t>
  </si>
  <si>
    <t>Sun</t>
  </si>
  <si>
    <t>Liberty</t>
  </si>
  <si>
    <t>Fight Hunger</t>
  </si>
  <si>
    <t>Chick-fil-A</t>
  </si>
  <si>
    <t>Ticket City</t>
  </si>
  <si>
    <t>ESPNU</t>
  </si>
  <si>
    <t>Outback</t>
  </si>
  <si>
    <t>ABC</t>
  </si>
  <si>
    <t>Capital One</t>
  </si>
  <si>
    <t>Gator</t>
  </si>
  <si>
    <t>Rose</t>
  </si>
  <si>
    <t>Fiesta</t>
  </si>
  <si>
    <t>Sugar</t>
  </si>
  <si>
    <t>Orange</t>
  </si>
  <si>
    <t>Cotton</t>
  </si>
  <si>
    <t>BBVA Compass</t>
  </si>
  <si>
    <t>GoDaddy</t>
  </si>
  <si>
    <t>Championship</t>
  </si>
  <si>
    <t>PK</t>
  </si>
  <si>
    <t>Confidence Picks 1</t>
  </si>
  <si>
    <t>Confidence Picks 2</t>
  </si>
  <si>
    <t>Team</t>
  </si>
  <si>
    <t>Points</t>
  </si>
  <si>
    <t>San Diego State</t>
  </si>
  <si>
    <t>UL Lafayette</t>
  </si>
  <si>
    <t>Marshall</t>
  </si>
  <si>
    <t>Florida Intl</t>
  </si>
  <si>
    <t>TCU</t>
  </si>
  <si>
    <t>Louisiana Tech</t>
  </si>
  <si>
    <t>Boise State</t>
  </si>
  <si>
    <t>Southern Miss</t>
  </si>
  <si>
    <t xml:space="preserve">Nevada </t>
  </si>
  <si>
    <t>Missouri</t>
  </si>
  <si>
    <t xml:space="preserve">North Carolina  </t>
  </si>
  <si>
    <t>Western Michigan</t>
  </si>
  <si>
    <t>Louisville</t>
  </si>
  <si>
    <t xml:space="preserve">Toledo </t>
  </si>
  <si>
    <t>Air Force</t>
  </si>
  <si>
    <t>California</t>
  </si>
  <si>
    <t>Florida State</t>
  </si>
  <si>
    <t>Baylor</t>
  </si>
  <si>
    <t>BYU</t>
  </si>
  <si>
    <t>Tulsa</t>
  </si>
  <si>
    <t>Rutgers</t>
  </si>
  <si>
    <t>Iowa State</t>
  </si>
  <si>
    <t>Mississippi State</t>
  </si>
  <si>
    <t>Wake Forest</t>
  </si>
  <si>
    <t>Oklahoma</t>
  </si>
  <si>
    <t xml:space="preserve">Northwestern </t>
  </si>
  <si>
    <t>Texas A&amp;M</t>
  </si>
  <si>
    <t>Utah</t>
  </si>
  <si>
    <t>Georgia Tech</t>
  </si>
  <si>
    <t>Cincinnati</t>
  </si>
  <si>
    <t>Vanderbilt</t>
  </si>
  <si>
    <t>Illinois</t>
  </si>
  <si>
    <t>Auburn</t>
  </si>
  <si>
    <t>Houston</t>
  </si>
  <si>
    <t>Penn State</t>
  </si>
  <si>
    <t>Michigan State</t>
  </si>
  <si>
    <t>South Carolina</t>
  </si>
  <si>
    <t>Florida</t>
  </si>
  <si>
    <t>Ohio State</t>
  </si>
  <si>
    <t>Oregon</t>
  </si>
  <si>
    <t>Oklahoma State</t>
  </si>
  <si>
    <t>Virginia Tech</t>
  </si>
  <si>
    <t>Michigan</t>
  </si>
  <si>
    <t>Clemson</t>
  </si>
  <si>
    <t>West Virginia</t>
  </si>
  <si>
    <t>Arkansas</t>
  </si>
  <si>
    <t>Kansas State</t>
  </si>
  <si>
    <t>Pittsburgh</t>
  </si>
  <si>
    <t>Arkansas State</t>
  </si>
  <si>
    <t>Northern Illinois</t>
  </si>
  <si>
    <t xml:space="preserve">LSU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</si>
</sst>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  <numFmt numFmtId="168" formatCode="[$-409]h:mm:ss\ AM/PM"/>
    <numFmt numFmtId="169" formatCode="_(* #,##0.0_);_(* \(#,##0.0\);_(* &quot;-&quot;?_);_(@_)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12" xfId="42" applyNumberFormat="1" applyFont="1" applyBorder="1" applyAlignment="1">
      <alignment horizontal="center"/>
    </xf>
    <xf numFmtId="166" fontId="2" fillId="0" borderId="10" xfId="42" applyNumberFormat="1" applyFont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167" fontId="4" fillId="33" borderId="0" xfId="42" applyNumberFormat="1" applyFont="1" applyFill="1" applyAlignment="1">
      <alignment horizontal="left"/>
    </xf>
    <xf numFmtId="1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4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6" fontId="2" fillId="0" borderId="16" xfId="42" applyNumberFormat="1" applyFont="1" applyBorder="1" applyAlignment="1">
      <alignment horizontal="center"/>
    </xf>
    <xf numFmtId="166" fontId="2" fillId="0" borderId="14" xfId="42" applyNumberFormat="1" applyFont="1" applyBorder="1" applyAlignment="1">
      <alignment horizontal="center"/>
    </xf>
    <xf numFmtId="167" fontId="5" fillId="0" borderId="18" xfId="42" applyNumberFormat="1" applyFont="1" applyBorder="1" applyAlignment="1">
      <alignment horizontal="center" vertical="center" wrapText="1"/>
    </xf>
    <xf numFmtId="167" fontId="5" fillId="0" borderId="19" xfId="42" applyNumberFormat="1" applyFont="1" applyBorder="1" applyAlignment="1">
      <alignment horizontal="center" vertical="center" wrapText="1"/>
    </xf>
    <xf numFmtId="167" fontId="5" fillId="0" borderId="20" xfId="42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164" fontId="45" fillId="0" borderId="21" xfId="0" applyNumberFormat="1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2" xfId="0" applyNumberFormat="1" applyFont="1" applyBorder="1" applyAlignment="1">
      <alignment horizontal="center"/>
    </xf>
    <xf numFmtId="164" fontId="45" fillId="0" borderId="0" xfId="0" applyNumberFormat="1" applyFont="1" applyAlignment="1">
      <alignment/>
    </xf>
    <xf numFmtId="166" fontId="45" fillId="0" borderId="21" xfId="42" applyNumberFormat="1" applyFont="1" applyBorder="1" applyAlignment="1">
      <alignment/>
    </xf>
    <xf numFmtId="166" fontId="45" fillId="0" borderId="22" xfId="42" applyNumberFormat="1" applyFont="1" applyBorder="1" applyAlignment="1">
      <alignment/>
    </xf>
    <xf numFmtId="0" fontId="45" fillId="0" borderId="21" xfId="42" applyNumberFormat="1" applyFont="1" applyBorder="1" applyAlignment="1">
      <alignment horizontal="center"/>
    </xf>
    <xf numFmtId="0" fontId="45" fillId="0" borderId="0" xfId="42" applyNumberFormat="1" applyFont="1" applyBorder="1" applyAlignment="1">
      <alignment horizontal="center"/>
    </xf>
    <xf numFmtId="0" fontId="45" fillId="0" borderId="22" xfId="42" applyNumberFormat="1" applyFont="1" applyBorder="1" applyAlignment="1">
      <alignment horizontal="center"/>
    </xf>
    <xf numFmtId="167" fontId="45" fillId="0" borderId="0" xfId="42" applyNumberFormat="1" applyFont="1" applyAlignment="1">
      <alignment/>
    </xf>
    <xf numFmtId="167" fontId="45" fillId="0" borderId="21" xfId="42" applyNumberFormat="1" applyFont="1" applyBorder="1" applyAlignment="1">
      <alignment/>
    </xf>
    <xf numFmtId="167" fontId="45" fillId="0" borderId="22" xfId="42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21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center"/>
    </xf>
    <xf numFmtId="166" fontId="3" fillId="0" borderId="2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6" fontId="3" fillId="0" borderId="21" xfId="42" applyNumberFormat="1" applyFont="1" applyBorder="1" applyAlignment="1">
      <alignment horizontal="right"/>
    </xf>
    <xf numFmtId="167" fontId="3" fillId="0" borderId="0" xfId="42" applyNumberFormat="1" applyFont="1" applyBorder="1" applyAlignment="1">
      <alignment horizontal="center"/>
    </xf>
    <xf numFmtId="0" fontId="3" fillId="0" borderId="2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3" fillId="0" borderId="21" xfId="42" applyNumberFormat="1" applyFont="1" applyBorder="1" applyAlignment="1">
      <alignment horizontal="center" wrapText="1"/>
    </xf>
    <xf numFmtId="166" fontId="3" fillId="0" borderId="22" xfId="42" applyNumberFormat="1" applyFont="1" applyBorder="1" applyAlignment="1">
      <alignment horizontal="center" wrapText="1"/>
    </xf>
    <xf numFmtId="43" fontId="3" fillId="0" borderId="0" xfId="42" applyFont="1" applyFill="1" applyBorder="1" applyAlignment="1">
      <alignment horizontal="left"/>
    </xf>
    <xf numFmtId="0" fontId="3" fillId="0" borderId="21" xfId="42" applyNumberFormat="1" applyFont="1" applyBorder="1" applyAlignment="1">
      <alignment horizontal="left"/>
    </xf>
    <xf numFmtId="0" fontId="3" fillId="0" borderId="0" xfId="42" applyNumberFormat="1" applyFont="1" applyBorder="1" applyAlignment="1">
      <alignment/>
    </xf>
    <xf numFmtId="0" fontId="45" fillId="0" borderId="0" xfId="0" applyFont="1" applyAlignment="1">
      <alignment/>
    </xf>
    <xf numFmtId="0" fontId="3" fillId="0" borderId="21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167" fontId="3" fillId="0" borderId="0" xfId="42" applyNumberFormat="1" applyFont="1" applyAlignment="1">
      <alignment horizontal="center"/>
    </xf>
    <xf numFmtId="0" fontId="45" fillId="0" borderId="21" xfId="42" applyNumberFormat="1" applyFont="1" applyBorder="1" applyAlignment="1">
      <alignment horizontal="left"/>
    </xf>
    <xf numFmtId="0" fontId="45" fillId="0" borderId="0" xfId="42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0" fontId="3" fillId="0" borderId="21" xfId="42" applyNumberFormat="1" applyFont="1" applyFill="1" applyBorder="1" applyAlignment="1">
      <alignment horizontal="left" wrapText="1"/>
    </xf>
    <xf numFmtId="0" fontId="3" fillId="0" borderId="0" xfId="42" applyNumberFormat="1" applyFont="1" applyFill="1" applyBorder="1" applyAlignment="1">
      <alignment horizontal="right"/>
    </xf>
    <xf numFmtId="0" fontId="3" fillId="0" borderId="21" xfId="42" applyNumberFormat="1" applyFont="1" applyBorder="1" applyAlignment="1">
      <alignment horizontal="left" wrapText="1"/>
    </xf>
    <xf numFmtId="0" fontId="3" fillId="0" borderId="0" xfId="42" applyNumberFormat="1" applyFont="1" applyBorder="1" applyAlignment="1">
      <alignment horizontal="right"/>
    </xf>
    <xf numFmtId="0" fontId="3" fillId="0" borderId="0" xfId="42" applyNumberFormat="1" applyFont="1" applyBorder="1" applyAlignment="1">
      <alignment horizontal="right" wrapText="1"/>
    </xf>
    <xf numFmtId="0" fontId="3" fillId="0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left"/>
    </xf>
    <xf numFmtId="0" fontId="45" fillId="0" borderId="0" xfId="0" applyNumberFormat="1" applyFont="1" applyBorder="1" applyAlignment="1">
      <alignment/>
    </xf>
    <xf numFmtId="43" fontId="3" fillId="0" borderId="0" xfId="42" applyFont="1" applyBorder="1" applyAlignment="1">
      <alignment horizontal="left"/>
    </xf>
    <xf numFmtId="0" fontId="3" fillId="0" borderId="0" xfId="42" applyNumberFormat="1" applyFont="1" applyBorder="1" applyAlignment="1">
      <alignment horizontal="center"/>
    </xf>
    <xf numFmtId="0" fontId="3" fillId="0" borderId="0" xfId="42" applyNumberFormat="1" applyFont="1" applyBorder="1" applyAlignment="1">
      <alignment horizontal="left"/>
    </xf>
    <xf numFmtId="0" fontId="3" fillId="0" borderId="22" xfId="42" applyNumberFormat="1" applyFont="1" applyBorder="1" applyAlignment="1">
      <alignment horizontal="center"/>
    </xf>
    <xf numFmtId="167" fontId="3" fillId="0" borderId="0" xfId="42" applyNumberFormat="1" applyFont="1" applyAlignment="1">
      <alignment/>
    </xf>
    <xf numFmtId="167" fontId="2" fillId="0" borderId="17" xfId="42" applyNumberFormat="1" applyFont="1" applyFill="1" applyBorder="1" applyAlignment="1">
      <alignment horizontal="center"/>
    </xf>
    <xf numFmtId="167" fontId="2" fillId="0" borderId="14" xfId="42" applyNumberFormat="1" applyFont="1" applyFill="1" applyBorder="1" applyAlignment="1">
      <alignment horizontal="center"/>
    </xf>
    <xf numFmtId="167" fontId="45" fillId="0" borderId="0" xfId="42" applyNumberFormat="1" applyFont="1" applyBorder="1" applyAlignment="1">
      <alignment/>
    </xf>
    <xf numFmtId="167" fontId="45" fillId="0" borderId="22" xfId="42" applyNumberFormat="1" applyFont="1" applyBorder="1" applyAlignment="1">
      <alignment/>
    </xf>
    <xf numFmtId="167" fontId="7" fillId="0" borderId="0" xfId="42" applyNumberFormat="1" applyFont="1" applyBorder="1" applyAlignment="1">
      <alignment/>
    </xf>
    <xf numFmtId="0" fontId="5" fillId="0" borderId="18" xfId="0" applyNumberFormat="1" applyFont="1" applyBorder="1" applyAlignment="1">
      <alignment horizontal="center" vertical="center" wrapText="1"/>
    </xf>
    <xf numFmtId="173" fontId="6" fillId="0" borderId="0" xfId="0" applyNumberFormat="1" applyFont="1" applyAlignment="1">
      <alignment horizontal="center"/>
    </xf>
    <xf numFmtId="173" fontId="6" fillId="0" borderId="22" xfId="0" applyNumberFormat="1" applyFont="1" applyBorder="1" applyAlignment="1">
      <alignment horizontal="center"/>
    </xf>
    <xf numFmtId="167" fontId="2" fillId="0" borderId="12" xfId="42" applyNumberFormat="1" applyFont="1" applyBorder="1" applyAlignment="1">
      <alignment horizontal="center" wrapText="1"/>
    </xf>
    <xf numFmtId="167" fontId="2" fillId="0" borderId="10" xfId="42" applyNumberFormat="1" applyFont="1" applyBorder="1" applyAlignment="1">
      <alignment horizontal="center" wrapText="1"/>
    </xf>
    <xf numFmtId="0" fontId="46" fillId="0" borderId="19" xfId="42" applyNumberFormat="1" applyFont="1" applyBorder="1" applyAlignment="1">
      <alignment horizontal="center"/>
    </xf>
    <xf numFmtId="0" fontId="46" fillId="0" borderId="18" xfId="42" applyNumberFormat="1" applyFont="1" applyBorder="1" applyAlignment="1">
      <alignment horizontal="center"/>
    </xf>
    <xf numFmtId="167" fontId="46" fillId="0" borderId="19" xfId="42" applyNumberFormat="1" applyFont="1" applyBorder="1" applyAlignment="1">
      <alignment horizontal="center"/>
    </xf>
    <xf numFmtId="167" fontId="46" fillId="0" borderId="20" xfId="42" applyNumberFormat="1" applyFont="1" applyBorder="1" applyAlignment="1">
      <alignment horizontal="center"/>
    </xf>
    <xf numFmtId="0" fontId="47" fillId="0" borderId="19" xfId="42" applyNumberFormat="1" applyFont="1" applyBorder="1" applyAlignment="1">
      <alignment horizontal="center" vertical="center"/>
    </xf>
    <xf numFmtId="0" fontId="47" fillId="0" borderId="18" xfId="42" applyNumberFormat="1" applyFont="1" applyBorder="1" applyAlignment="1">
      <alignment horizontal="center" vertical="center"/>
    </xf>
    <xf numFmtId="0" fontId="47" fillId="0" borderId="20" xfId="42" applyNumberFormat="1" applyFont="1" applyBorder="1" applyAlignment="1">
      <alignment horizontal="center" vertical="center"/>
    </xf>
    <xf numFmtId="0" fontId="46" fillId="0" borderId="20" xfId="42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1%20Predictions\Predictions_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Video Feed"/>
      <sheetName val="Video"/>
    </sheetNames>
    <sheetDataSet>
      <sheetData sheetId="0">
        <row r="901">
          <cell r="F901" t="str">
            <v>Boston College</v>
          </cell>
          <cell r="G901" t="str">
            <v>ACC</v>
          </cell>
          <cell r="H901">
            <v>43</v>
          </cell>
          <cell r="I901">
            <v>38</v>
          </cell>
          <cell r="J901">
            <v>76.89</v>
          </cell>
          <cell r="K901">
            <v>72.36</v>
          </cell>
          <cell r="L901">
            <v>67.3</v>
          </cell>
          <cell r="M901">
            <v>58.85</v>
          </cell>
          <cell r="N901">
            <v>64.16</v>
          </cell>
          <cell r="O901">
            <v>62.25</v>
          </cell>
          <cell r="P901">
            <v>61.73</v>
          </cell>
          <cell r="Q901">
            <v>57.96</v>
          </cell>
          <cell r="R901">
            <v>56.45</v>
          </cell>
          <cell r="S901">
            <v>60.6</v>
          </cell>
          <cell r="T901">
            <v>59.72</v>
          </cell>
          <cell r="U901">
            <v>61.39</v>
          </cell>
          <cell r="V901">
            <v>62.33</v>
          </cell>
          <cell r="W901">
            <v>64.88</v>
          </cell>
          <cell r="X901">
            <v>64.89</v>
          </cell>
        </row>
        <row r="902">
          <cell r="F902" t="str">
            <v>Clemson</v>
          </cell>
          <cell r="G902" t="str">
            <v>ACC</v>
          </cell>
          <cell r="H902">
            <v>47</v>
          </cell>
          <cell r="I902">
            <v>23</v>
          </cell>
          <cell r="J902">
            <v>79.24</v>
          </cell>
          <cell r="K902">
            <v>80.87</v>
          </cell>
          <cell r="L902">
            <v>79.07</v>
          </cell>
          <cell r="M902">
            <v>83.7</v>
          </cell>
          <cell r="N902">
            <v>83.21</v>
          </cell>
          <cell r="O902">
            <v>89.34</v>
          </cell>
          <cell r="P902">
            <v>88.43</v>
          </cell>
          <cell r="Q902">
            <v>90.61</v>
          </cell>
          <cell r="R902">
            <v>88.16</v>
          </cell>
          <cell r="S902">
            <v>84.64</v>
          </cell>
          <cell r="T902">
            <v>83.83</v>
          </cell>
          <cell r="U902">
            <v>82.69</v>
          </cell>
          <cell r="V902">
            <v>79.73</v>
          </cell>
          <cell r="W902">
            <v>78.53</v>
          </cell>
          <cell r="X902">
            <v>81.25</v>
          </cell>
        </row>
        <row r="903">
          <cell r="F903" t="str">
            <v>Duke</v>
          </cell>
          <cell r="G903" t="str">
            <v>ACC</v>
          </cell>
          <cell r="H903">
            <v>71</v>
          </cell>
          <cell r="I903">
            <v>76</v>
          </cell>
          <cell r="J903">
            <v>65.52</v>
          </cell>
          <cell r="K903">
            <v>62.67</v>
          </cell>
          <cell r="L903">
            <v>60.29</v>
          </cell>
          <cell r="M903">
            <v>62.59</v>
          </cell>
          <cell r="N903">
            <v>63.72</v>
          </cell>
          <cell r="O903">
            <v>64.82</v>
          </cell>
          <cell r="P903">
            <v>64.52</v>
          </cell>
          <cell r="Q903">
            <v>62.18</v>
          </cell>
          <cell r="R903">
            <v>61.33</v>
          </cell>
          <cell r="S903">
            <v>62.2</v>
          </cell>
          <cell r="T903">
            <v>61.14</v>
          </cell>
          <cell r="U903">
            <v>61.14</v>
          </cell>
          <cell r="V903">
            <v>61.4</v>
          </cell>
          <cell r="W903">
            <v>61.34</v>
          </cell>
          <cell r="X903">
            <v>61.15</v>
          </cell>
        </row>
        <row r="904">
          <cell r="F904" t="str">
            <v>Florida State</v>
          </cell>
          <cell r="G904" t="str">
            <v>ACC</v>
          </cell>
          <cell r="H904">
            <v>7</v>
          </cell>
          <cell r="I904">
            <v>4</v>
          </cell>
          <cell r="J904">
            <v>83.32</v>
          </cell>
          <cell r="K904">
            <v>84.33</v>
          </cell>
          <cell r="L904">
            <v>84.73</v>
          </cell>
          <cell r="M904">
            <v>80.59</v>
          </cell>
          <cell r="N904">
            <v>77.79</v>
          </cell>
          <cell r="O904">
            <v>78.41</v>
          </cell>
          <cell r="P904">
            <v>73.03</v>
          </cell>
          <cell r="Q904">
            <v>75.66</v>
          </cell>
          <cell r="R904">
            <v>77.5</v>
          </cell>
          <cell r="S904">
            <v>78.02</v>
          </cell>
          <cell r="T904">
            <v>78.15</v>
          </cell>
          <cell r="U904">
            <v>79.59</v>
          </cell>
          <cell r="V904">
            <v>77.81</v>
          </cell>
          <cell r="W904">
            <v>78.97</v>
          </cell>
          <cell r="X904">
            <v>79.12</v>
          </cell>
        </row>
        <row r="905">
          <cell r="F905" t="str">
            <v>Georgia Tech</v>
          </cell>
          <cell r="G905" t="str">
            <v>ACC</v>
          </cell>
          <cell r="H905">
            <v>51</v>
          </cell>
          <cell r="I905">
            <v>51</v>
          </cell>
          <cell r="J905">
            <v>76.01</v>
          </cell>
          <cell r="K905">
            <v>75.84</v>
          </cell>
          <cell r="L905">
            <v>76.7</v>
          </cell>
          <cell r="M905">
            <v>83.15</v>
          </cell>
          <cell r="N905">
            <v>85.05</v>
          </cell>
          <cell r="O905">
            <v>85.25</v>
          </cell>
          <cell r="P905">
            <v>84.12</v>
          </cell>
          <cell r="Q905">
            <v>76.77</v>
          </cell>
          <cell r="R905">
            <v>76.43</v>
          </cell>
          <cell r="S905">
            <v>77.96</v>
          </cell>
          <cell r="T905">
            <v>77.81</v>
          </cell>
          <cell r="U905">
            <v>75.96</v>
          </cell>
          <cell r="V905">
            <v>76.27</v>
          </cell>
          <cell r="W905">
            <v>74.84</v>
          </cell>
          <cell r="X905">
            <v>74.5</v>
          </cell>
        </row>
        <row r="906">
          <cell r="F906" t="str">
            <v>Maryland</v>
          </cell>
          <cell r="G906" t="str">
            <v>ACC</v>
          </cell>
          <cell r="H906">
            <v>35</v>
          </cell>
          <cell r="I906">
            <v>50</v>
          </cell>
          <cell r="J906">
            <v>74.26</v>
          </cell>
          <cell r="K906">
            <v>77.04</v>
          </cell>
          <cell r="L906">
            <v>76.78</v>
          </cell>
          <cell r="M906">
            <v>76.91</v>
          </cell>
          <cell r="N906">
            <v>70.12</v>
          </cell>
          <cell r="O906">
            <v>70.1</v>
          </cell>
          <cell r="P906">
            <v>71.72</v>
          </cell>
          <cell r="Q906">
            <v>72.22</v>
          </cell>
          <cell r="R906">
            <v>70.31</v>
          </cell>
          <cell r="S906">
            <v>64.65</v>
          </cell>
          <cell r="T906">
            <v>63.43</v>
          </cell>
          <cell r="U906">
            <v>63.23</v>
          </cell>
          <cell r="V906">
            <v>62.57</v>
          </cell>
          <cell r="W906">
            <v>62.06</v>
          </cell>
          <cell r="X906">
            <v>62.05</v>
          </cell>
        </row>
        <row r="907">
          <cell r="F907" t="str">
            <v>Miami (FL)</v>
          </cell>
          <cell r="G907" t="str">
            <v>ACC</v>
          </cell>
          <cell r="H907">
            <v>27</v>
          </cell>
          <cell r="I907">
            <v>16</v>
          </cell>
          <cell r="J907">
            <v>79.53</v>
          </cell>
          <cell r="K907">
            <v>75.94</v>
          </cell>
          <cell r="L907">
            <v>75.98</v>
          </cell>
          <cell r="M907">
            <v>79.56</v>
          </cell>
          <cell r="N907">
            <v>75.66</v>
          </cell>
          <cell r="O907">
            <v>74.76</v>
          </cell>
          <cell r="P907">
            <v>74.79</v>
          </cell>
          <cell r="Q907">
            <v>78.42</v>
          </cell>
          <cell r="R907">
            <v>81.55</v>
          </cell>
          <cell r="S907">
            <v>77.28</v>
          </cell>
          <cell r="T907">
            <v>76.99</v>
          </cell>
          <cell r="U907">
            <v>76.12</v>
          </cell>
          <cell r="V907">
            <v>77.4</v>
          </cell>
          <cell r="W907">
            <v>74.25</v>
          </cell>
          <cell r="X907">
            <v>73.97</v>
          </cell>
        </row>
        <row r="908">
          <cell r="F908" t="str">
            <v>North Carolina  </v>
          </cell>
          <cell r="G908" t="str">
            <v>ACC</v>
          </cell>
          <cell r="H908">
            <v>41</v>
          </cell>
          <cell r="I908">
            <v>26</v>
          </cell>
          <cell r="J908">
            <v>76.71</v>
          </cell>
          <cell r="K908">
            <v>79.14</v>
          </cell>
          <cell r="L908">
            <v>79.46</v>
          </cell>
          <cell r="M908">
            <v>82.25</v>
          </cell>
          <cell r="N908">
            <v>79.54</v>
          </cell>
          <cell r="O908">
            <v>81.1</v>
          </cell>
          <cell r="P908">
            <v>80.42</v>
          </cell>
          <cell r="Q908">
            <v>75.42</v>
          </cell>
          <cell r="R908">
            <v>76.51</v>
          </cell>
          <cell r="S908">
            <v>77.32</v>
          </cell>
          <cell r="T908">
            <v>74.36</v>
          </cell>
          <cell r="U908">
            <v>73.7</v>
          </cell>
          <cell r="V908">
            <v>74.92</v>
          </cell>
          <cell r="W908">
            <v>73.94</v>
          </cell>
          <cell r="X908">
            <v>73.87</v>
          </cell>
        </row>
        <row r="909">
          <cell r="F909" t="str">
            <v>North Carolina St</v>
          </cell>
          <cell r="G909" t="str">
            <v>ACC</v>
          </cell>
          <cell r="H909">
            <v>54</v>
          </cell>
          <cell r="I909">
            <v>58</v>
          </cell>
          <cell r="J909">
            <v>76.53</v>
          </cell>
          <cell r="K909">
            <v>76.53</v>
          </cell>
          <cell r="L909">
            <v>71.98</v>
          </cell>
          <cell r="M909">
            <v>71.88</v>
          </cell>
          <cell r="N909">
            <v>67.54</v>
          </cell>
          <cell r="O909">
            <v>68.29</v>
          </cell>
          <cell r="P909">
            <v>68.82</v>
          </cell>
          <cell r="Q909">
            <v>66.06</v>
          </cell>
          <cell r="R909">
            <v>70.07</v>
          </cell>
          <cell r="S909">
            <v>67.73</v>
          </cell>
          <cell r="T909">
            <v>71.05</v>
          </cell>
          <cell r="U909">
            <v>67.99</v>
          </cell>
          <cell r="V909">
            <v>71.08</v>
          </cell>
          <cell r="W909">
            <v>70.81</v>
          </cell>
          <cell r="X909">
            <v>71.01</v>
          </cell>
        </row>
        <row r="910">
          <cell r="F910" t="str">
            <v>Virginia</v>
          </cell>
          <cell r="G910" t="str">
            <v>ACC</v>
          </cell>
          <cell r="H910">
            <v>62</v>
          </cell>
          <cell r="I910">
            <v>57</v>
          </cell>
          <cell r="J910">
            <v>70.4</v>
          </cell>
          <cell r="K910">
            <v>74.91</v>
          </cell>
          <cell r="L910">
            <v>74.68</v>
          </cell>
          <cell r="M910">
            <v>83.79</v>
          </cell>
          <cell r="N910">
            <v>67.62</v>
          </cell>
          <cell r="O910">
            <v>67.98</v>
          </cell>
          <cell r="P910">
            <v>67.16</v>
          </cell>
          <cell r="Q910">
            <v>69.74</v>
          </cell>
          <cell r="R910">
            <v>67.37</v>
          </cell>
          <cell r="S910">
            <v>71.18</v>
          </cell>
          <cell r="T910">
            <v>73.11</v>
          </cell>
          <cell r="U910">
            <v>71.89</v>
          </cell>
          <cell r="V910">
            <v>73.94</v>
          </cell>
          <cell r="W910">
            <v>71.31</v>
          </cell>
          <cell r="X910">
            <v>71.28</v>
          </cell>
        </row>
        <row r="911">
          <cell r="F911" t="str">
            <v>Virginia Tech</v>
          </cell>
          <cell r="G911" t="str">
            <v>ACC</v>
          </cell>
          <cell r="H911">
            <v>13</v>
          </cell>
          <cell r="I911">
            <v>19</v>
          </cell>
          <cell r="J911">
            <v>87.32</v>
          </cell>
          <cell r="K911">
            <v>89.28</v>
          </cell>
          <cell r="L911">
            <v>88.82</v>
          </cell>
          <cell r="M911">
            <v>87.77</v>
          </cell>
          <cell r="N911">
            <v>88.75</v>
          </cell>
          <cell r="O911">
            <v>83.94</v>
          </cell>
          <cell r="P911">
            <v>82.92</v>
          </cell>
          <cell r="Q911">
            <v>84.65</v>
          </cell>
          <cell r="R911">
            <v>84.28</v>
          </cell>
          <cell r="S911">
            <v>82.22</v>
          </cell>
          <cell r="T911">
            <v>80.88</v>
          </cell>
          <cell r="U911">
            <v>82.47</v>
          </cell>
          <cell r="V911">
            <v>82.41</v>
          </cell>
          <cell r="W911">
            <v>83.56</v>
          </cell>
          <cell r="X911">
            <v>80.51</v>
          </cell>
        </row>
        <row r="912">
          <cell r="F912" t="str">
            <v>Wake Forest</v>
          </cell>
          <cell r="G912" t="str">
            <v>ACC</v>
          </cell>
          <cell r="H912">
            <v>85</v>
          </cell>
          <cell r="I912">
            <v>63</v>
          </cell>
          <cell r="J912">
            <v>70.61</v>
          </cell>
          <cell r="K912">
            <v>67.88</v>
          </cell>
          <cell r="L912">
            <v>71.31</v>
          </cell>
          <cell r="M912">
            <v>71.62</v>
          </cell>
          <cell r="N912">
            <v>69.43</v>
          </cell>
          <cell r="O912">
            <v>69.83</v>
          </cell>
          <cell r="P912">
            <v>71.22</v>
          </cell>
          <cell r="Q912">
            <v>70.94</v>
          </cell>
          <cell r="R912">
            <v>73.57</v>
          </cell>
          <cell r="S912">
            <v>71.3</v>
          </cell>
          <cell r="T912">
            <v>70.12</v>
          </cell>
          <cell r="U912">
            <v>70.66</v>
          </cell>
          <cell r="V912">
            <v>71.52</v>
          </cell>
          <cell r="W912">
            <v>69.52</v>
          </cell>
          <cell r="X912">
            <v>69.4</v>
          </cell>
        </row>
        <row r="913">
          <cell r="F913" t="str">
            <v>Illinois</v>
          </cell>
          <cell r="G913" t="str">
            <v>B10</v>
          </cell>
          <cell r="H913">
            <v>59</v>
          </cell>
          <cell r="I913">
            <v>44</v>
          </cell>
          <cell r="J913">
            <v>73.09</v>
          </cell>
          <cell r="K913">
            <v>74.18</v>
          </cell>
          <cell r="L913">
            <v>80.77</v>
          </cell>
          <cell r="M913">
            <v>82.32</v>
          </cell>
          <cell r="N913">
            <v>83.55</v>
          </cell>
          <cell r="O913">
            <v>82.21</v>
          </cell>
          <cell r="P913">
            <v>83.94</v>
          </cell>
          <cell r="Q913">
            <v>77.95</v>
          </cell>
          <cell r="R913">
            <v>75.24</v>
          </cell>
          <cell r="S913">
            <v>76.01</v>
          </cell>
          <cell r="T913">
            <v>75.52</v>
          </cell>
          <cell r="U913">
            <v>74.94</v>
          </cell>
          <cell r="V913">
            <v>74.16</v>
          </cell>
          <cell r="W913">
            <v>71.6</v>
          </cell>
          <cell r="X913">
            <v>71.64</v>
          </cell>
        </row>
        <row r="914">
          <cell r="F914" t="str">
            <v>Indiana</v>
          </cell>
          <cell r="G914" t="str">
            <v>B10</v>
          </cell>
          <cell r="H914">
            <v>90</v>
          </cell>
          <cell r="I914">
            <v>71</v>
          </cell>
          <cell r="J914">
            <v>63.77</v>
          </cell>
          <cell r="K914">
            <v>59.95</v>
          </cell>
          <cell r="L914">
            <v>58.02</v>
          </cell>
          <cell r="M914">
            <v>61.73</v>
          </cell>
          <cell r="N914">
            <v>59.25</v>
          </cell>
          <cell r="O914">
            <v>59.15</v>
          </cell>
          <cell r="P914">
            <v>57.09</v>
          </cell>
          <cell r="Q914">
            <v>55.94</v>
          </cell>
          <cell r="R914">
            <v>55.65</v>
          </cell>
          <cell r="S914">
            <v>54.25</v>
          </cell>
          <cell r="T914">
            <v>56.86</v>
          </cell>
          <cell r="U914">
            <v>56.93</v>
          </cell>
          <cell r="V914">
            <v>55.36</v>
          </cell>
          <cell r="W914">
            <v>54.63</v>
          </cell>
          <cell r="X914">
            <v>54.79</v>
          </cell>
        </row>
        <row r="915">
          <cell r="F915" t="str">
            <v>Iowa  </v>
          </cell>
          <cell r="G915" t="str">
            <v>B10</v>
          </cell>
          <cell r="H915">
            <v>28</v>
          </cell>
          <cell r="I915">
            <v>41</v>
          </cell>
          <cell r="J915">
            <v>82.48</v>
          </cell>
          <cell r="K915">
            <v>80.74</v>
          </cell>
          <cell r="L915">
            <v>76.25</v>
          </cell>
          <cell r="M915">
            <v>79.38</v>
          </cell>
          <cell r="N915">
            <v>78.54</v>
          </cell>
          <cell r="O915">
            <v>78.76</v>
          </cell>
          <cell r="P915">
            <v>76.14</v>
          </cell>
          <cell r="Q915">
            <v>72.7</v>
          </cell>
          <cell r="R915">
            <v>71.56</v>
          </cell>
          <cell r="S915">
            <v>69.43</v>
          </cell>
          <cell r="T915">
            <v>73.96</v>
          </cell>
          <cell r="U915">
            <v>74.12</v>
          </cell>
          <cell r="V915">
            <v>75.93</v>
          </cell>
          <cell r="W915">
            <v>75.04</v>
          </cell>
          <cell r="X915">
            <v>75.03</v>
          </cell>
        </row>
        <row r="916">
          <cell r="F916" t="str">
            <v>Michigan</v>
          </cell>
          <cell r="G916" t="str">
            <v>B10</v>
          </cell>
          <cell r="H916">
            <v>40</v>
          </cell>
          <cell r="I916">
            <v>25</v>
          </cell>
          <cell r="J916">
            <v>73.19</v>
          </cell>
          <cell r="K916">
            <v>75.44</v>
          </cell>
          <cell r="L916">
            <v>77.67</v>
          </cell>
          <cell r="M916">
            <v>81.95</v>
          </cell>
          <cell r="N916">
            <v>85.32</v>
          </cell>
          <cell r="O916">
            <v>88.09</v>
          </cell>
          <cell r="P916">
            <v>87.62</v>
          </cell>
          <cell r="Q916">
            <v>82.27</v>
          </cell>
          <cell r="R916">
            <v>84.31</v>
          </cell>
          <cell r="S916">
            <v>84.41</v>
          </cell>
          <cell r="T916">
            <v>80.58</v>
          </cell>
          <cell r="U916">
            <v>84.18</v>
          </cell>
          <cell r="V916">
            <v>85.7</v>
          </cell>
          <cell r="W916">
            <v>85.52</v>
          </cell>
          <cell r="X916">
            <v>85.2</v>
          </cell>
        </row>
        <row r="917">
          <cell r="F917" t="str">
            <v>Michigan State</v>
          </cell>
          <cell r="G917" t="str">
            <v>B10</v>
          </cell>
          <cell r="H917">
            <v>14</v>
          </cell>
          <cell r="I917">
            <v>27</v>
          </cell>
          <cell r="J917">
            <v>77.38</v>
          </cell>
          <cell r="K917">
            <v>77.62</v>
          </cell>
          <cell r="L917">
            <v>79.9</v>
          </cell>
          <cell r="M917">
            <v>73.66</v>
          </cell>
          <cell r="N917">
            <v>76.18</v>
          </cell>
          <cell r="O917">
            <v>79.04</v>
          </cell>
          <cell r="P917">
            <v>78.68</v>
          </cell>
          <cell r="Q917">
            <v>82.48</v>
          </cell>
          <cell r="R917">
            <v>85.1</v>
          </cell>
          <cell r="S917">
            <v>83.32</v>
          </cell>
          <cell r="T917">
            <v>79.94</v>
          </cell>
          <cell r="U917">
            <v>83.11</v>
          </cell>
          <cell r="V917">
            <v>83.73</v>
          </cell>
          <cell r="W917">
            <v>84.4</v>
          </cell>
          <cell r="X917">
            <v>83.57</v>
          </cell>
        </row>
        <row r="918">
          <cell r="F918" t="str">
            <v>Minnesota</v>
          </cell>
          <cell r="G918" t="str">
            <v>B10</v>
          </cell>
          <cell r="H918">
            <v>77</v>
          </cell>
          <cell r="I918">
            <v>62</v>
          </cell>
          <cell r="J918">
            <v>67.84</v>
          </cell>
          <cell r="K918">
            <v>68.46</v>
          </cell>
          <cell r="L918">
            <v>59.16</v>
          </cell>
          <cell r="M918">
            <v>61.28</v>
          </cell>
          <cell r="N918">
            <v>57.49</v>
          </cell>
          <cell r="O918">
            <v>54.24</v>
          </cell>
          <cell r="P918">
            <v>55.47</v>
          </cell>
          <cell r="Q918">
            <v>53.37</v>
          </cell>
          <cell r="R918">
            <v>55.71</v>
          </cell>
          <cell r="S918">
            <v>60.6</v>
          </cell>
          <cell r="T918">
            <v>62.54</v>
          </cell>
          <cell r="U918">
            <v>62.49</v>
          </cell>
          <cell r="V918">
            <v>61.76</v>
          </cell>
          <cell r="W918">
            <v>64.57</v>
          </cell>
          <cell r="X918">
            <v>64.64</v>
          </cell>
        </row>
        <row r="919">
          <cell r="F919" t="str">
            <v>Nebraska</v>
          </cell>
          <cell r="G919" t="str">
            <v>B10</v>
          </cell>
          <cell r="H919">
            <v>9</v>
          </cell>
          <cell r="I919">
            <v>24</v>
          </cell>
          <cell r="J919">
            <v>82.61</v>
          </cell>
          <cell r="K919">
            <v>82.66</v>
          </cell>
          <cell r="L919">
            <v>83.47</v>
          </cell>
          <cell r="M919">
            <v>83.34</v>
          </cell>
          <cell r="N919">
            <v>87.37</v>
          </cell>
          <cell r="O919">
            <v>84.65</v>
          </cell>
          <cell r="P919">
            <v>84.07</v>
          </cell>
          <cell r="Q919">
            <v>85.68</v>
          </cell>
          <cell r="R919">
            <v>82.01</v>
          </cell>
          <cell r="S919">
            <v>85.6</v>
          </cell>
          <cell r="T919">
            <v>80.05</v>
          </cell>
          <cell r="U919">
            <v>83.68</v>
          </cell>
          <cell r="V919">
            <v>82.06</v>
          </cell>
          <cell r="W919">
            <v>82.92</v>
          </cell>
          <cell r="X919">
            <v>82.82</v>
          </cell>
        </row>
        <row r="920">
          <cell r="F920" t="str">
            <v>Northwestern </v>
          </cell>
          <cell r="G920" t="str">
            <v>B10</v>
          </cell>
          <cell r="H920">
            <v>39</v>
          </cell>
          <cell r="I920">
            <v>47</v>
          </cell>
          <cell r="J920">
            <v>70.32</v>
          </cell>
          <cell r="K920">
            <v>74.26</v>
          </cell>
          <cell r="L920">
            <v>73.29</v>
          </cell>
          <cell r="M920">
            <v>64.32</v>
          </cell>
          <cell r="N920">
            <v>65.7</v>
          </cell>
          <cell r="O920">
            <v>65.87</v>
          </cell>
          <cell r="P920">
            <v>64.33</v>
          </cell>
          <cell r="Q920">
            <v>62.45</v>
          </cell>
          <cell r="R920">
            <v>62.04</v>
          </cell>
          <cell r="S920">
            <v>64.45</v>
          </cell>
          <cell r="T920">
            <v>69.3</v>
          </cell>
          <cell r="U920">
            <v>71.07</v>
          </cell>
          <cell r="V920">
            <v>71.54</v>
          </cell>
          <cell r="W920">
            <v>71.03</v>
          </cell>
          <cell r="X920">
            <v>70.95</v>
          </cell>
        </row>
        <row r="921">
          <cell r="F921" t="str">
            <v>Ohio State</v>
          </cell>
          <cell r="G921" t="str">
            <v>B10</v>
          </cell>
          <cell r="H921">
            <v>17</v>
          </cell>
          <cell r="I921">
            <v>21</v>
          </cell>
          <cell r="J921">
            <v>90.55</v>
          </cell>
          <cell r="K921">
            <v>89.9</v>
          </cell>
          <cell r="L921">
            <v>89.16</v>
          </cell>
          <cell r="M921">
            <v>79.88</v>
          </cell>
          <cell r="N921">
            <v>78.67</v>
          </cell>
          <cell r="O921">
            <v>77.15</v>
          </cell>
          <cell r="P921">
            <v>76.8</v>
          </cell>
          <cell r="Q921">
            <v>78.51</v>
          </cell>
          <cell r="R921">
            <v>78.68</v>
          </cell>
          <cell r="S921">
            <v>79.88</v>
          </cell>
          <cell r="T921">
            <v>77.06</v>
          </cell>
          <cell r="U921">
            <v>76.38</v>
          </cell>
          <cell r="V921">
            <v>75.33</v>
          </cell>
          <cell r="W921">
            <v>75.18</v>
          </cell>
          <cell r="X921">
            <v>75.17</v>
          </cell>
        </row>
        <row r="922">
          <cell r="F922" t="str">
            <v>Penn State</v>
          </cell>
          <cell r="G922" t="str">
            <v>B10</v>
          </cell>
          <cell r="H922">
            <v>24</v>
          </cell>
          <cell r="I922">
            <v>31</v>
          </cell>
          <cell r="J922">
            <v>81.06</v>
          </cell>
          <cell r="K922">
            <v>79.69</v>
          </cell>
          <cell r="L922">
            <v>76.93</v>
          </cell>
          <cell r="M922">
            <v>79.26</v>
          </cell>
          <cell r="N922">
            <v>83.22</v>
          </cell>
          <cell r="O922">
            <v>82.39</v>
          </cell>
          <cell r="P922">
            <v>84.48</v>
          </cell>
          <cell r="Q922">
            <v>84.67</v>
          </cell>
          <cell r="R922">
            <v>82.28</v>
          </cell>
          <cell r="S922">
            <v>82.34</v>
          </cell>
          <cell r="T922">
            <v>83.09</v>
          </cell>
          <cell r="U922">
            <v>81.52</v>
          </cell>
          <cell r="V922">
            <v>82.12</v>
          </cell>
          <cell r="W922">
            <v>80.02</v>
          </cell>
          <cell r="X922">
            <v>80.09</v>
          </cell>
        </row>
        <row r="923">
          <cell r="F923" t="str">
            <v>Purdue</v>
          </cell>
          <cell r="G923" t="str">
            <v>B10</v>
          </cell>
          <cell r="H923">
            <v>45</v>
          </cell>
          <cell r="I923">
            <v>53</v>
          </cell>
          <cell r="J923">
            <v>68.26</v>
          </cell>
          <cell r="K923">
            <v>69.04</v>
          </cell>
          <cell r="L923">
            <v>64.23</v>
          </cell>
          <cell r="M923">
            <v>65.01</v>
          </cell>
          <cell r="N923">
            <v>65.36</v>
          </cell>
          <cell r="O923">
            <v>64.5</v>
          </cell>
          <cell r="P923">
            <v>63.93</v>
          </cell>
          <cell r="Q923">
            <v>62.87</v>
          </cell>
          <cell r="R923">
            <v>69</v>
          </cell>
          <cell r="S923">
            <v>70.06</v>
          </cell>
          <cell r="T923">
            <v>69.46</v>
          </cell>
          <cell r="U923">
            <v>70.95</v>
          </cell>
          <cell r="V923">
            <v>69.68</v>
          </cell>
          <cell r="W923">
            <v>69.34</v>
          </cell>
          <cell r="X923">
            <v>69.23</v>
          </cell>
        </row>
        <row r="924">
          <cell r="F924" t="str">
            <v>Wisconsin</v>
          </cell>
          <cell r="G924" t="str">
            <v>B10</v>
          </cell>
          <cell r="H924">
            <v>10</v>
          </cell>
          <cell r="I924">
            <v>6</v>
          </cell>
          <cell r="J924">
            <v>82.76</v>
          </cell>
          <cell r="K924">
            <v>83.35</v>
          </cell>
          <cell r="L924">
            <v>81.87</v>
          </cell>
          <cell r="M924">
            <v>87.77</v>
          </cell>
          <cell r="N924">
            <v>87.55</v>
          </cell>
          <cell r="O924">
            <v>95.02</v>
          </cell>
          <cell r="P924">
            <v>94.94</v>
          </cell>
          <cell r="Q924">
            <v>98.91</v>
          </cell>
          <cell r="R924">
            <v>84.82</v>
          </cell>
          <cell r="S924">
            <v>83.37</v>
          </cell>
          <cell r="T924">
            <v>81.75</v>
          </cell>
          <cell r="U924">
            <v>84.01</v>
          </cell>
          <cell r="V924">
            <v>84.79</v>
          </cell>
          <cell r="W924">
            <v>86.37</v>
          </cell>
          <cell r="X924">
            <v>87.95</v>
          </cell>
        </row>
        <row r="925">
          <cell r="F925" t="str">
            <v>Baylor</v>
          </cell>
          <cell r="G925" t="str">
            <v>B12</v>
          </cell>
          <cell r="H925">
            <v>58</v>
          </cell>
          <cell r="I925">
            <v>52</v>
          </cell>
          <cell r="J925">
            <v>69.84</v>
          </cell>
          <cell r="K925">
            <v>74.28</v>
          </cell>
          <cell r="L925">
            <v>75.49</v>
          </cell>
          <cell r="M925">
            <v>79.83</v>
          </cell>
          <cell r="N925">
            <v>80.36</v>
          </cell>
          <cell r="O925">
            <v>76.71</v>
          </cell>
          <cell r="P925">
            <v>79.45</v>
          </cell>
          <cell r="Q925">
            <v>80.02</v>
          </cell>
          <cell r="R925">
            <v>82.91</v>
          </cell>
          <cell r="S925">
            <v>81.99</v>
          </cell>
          <cell r="T925">
            <v>83.87</v>
          </cell>
          <cell r="U925">
            <v>83.6</v>
          </cell>
          <cell r="V925">
            <v>86.1</v>
          </cell>
          <cell r="W925">
            <v>86.22</v>
          </cell>
          <cell r="X925">
            <v>87.5</v>
          </cell>
        </row>
        <row r="926">
          <cell r="F926" t="str">
            <v>Iowa State</v>
          </cell>
          <cell r="G926" t="str">
            <v>B12</v>
          </cell>
          <cell r="H926">
            <v>87</v>
          </cell>
          <cell r="I926">
            <v>72</v>
          </cell>
          <cell r="J926">
            <v>68.4</v>
          </cell>
          <cell r="K926">
            <v>69.26</v>
          </cell>
          <cell r="L926">
            <v>72.85</v>
          </cell>
          <cell r="M926">
            <v>76</v>
          </cell>
          <cell r="N926">
            <v>75.99</v>
          </cell>
          <cell r="O926">
            <v>73.54</v>
          </cell>
          <cell r="P926">
            <v>70.84</v>
          </cell>
          <cell r="Q926">
            <v>69.27</v>
          </cell>
          <cell r="R926">
            <v>70.23</v>
          </cell>
          <cell r="S926">
            <v>75.32</v>
          </cell>
          <cell r="T926">
            <v>75.77</v>
          </cell>
          <cell r="U926">
            <v>75.38</v>
          </cell>
          <cell r="V926">
            <v>78.52</v>
          </cell>
          <cell r="W926">
            <v>78.14</v>
          </cell>
          <cell r="X926">
            <v>78.31</v>
          </cell>
        </row>
        <row r="927">
          <cell r="F927" t="str">
            <v>Kansas</v>
          </cell>
          <cell r="G927" t="str">
            <v>B12</v>
          </cell>
          <cell r="H927">
            <v>92</v>
          </cell>
          <cell r="I927">
            <v>68</v>
          </cell>
          <cell r="J927">
            <v>69.19</v>
          </cell>
          <cell r="K927">
            <v>70.68</v>
          </cell>
          <cell r="L927">
            <v>72.54</v>
          </cell>
          <cell r="M927">
            <v>68.66</v>
          </cell>
          <cell r="N927">
            <v>69.54</v>
          </cell>
          <cell r="O927">
            <v>68.48</v>
          </cell>
          <cell r="P927">
            <v>65.87</v>
          </cell>
          <cell r="Q927">
            <v>65.2</v>
          </cell>
          <cell r="R927">
            <v>66.6</v>
          </cell>
          <cell r="S927">
            <v>64.57</v>
          </cell>
          <cell r="T927">
            <v>65.63</v>
          </cell>
          <cell r="U927">
            <v>65.58</v>
          </cell>
          <cell r="V927">
            <v>65.39</v>
          </cell>
          <cell r="W927">
            <v>65.31</v>
          </cell>
          <cell r="X927">
            <v>65.52</v>
          </cell>
        </row>
        <row r="928">
          <cell r="F928" t="str">
            <v>Kansas State</v>
          </cell>
          <cell r="G928" t="str">
            <v>B12</v>
          </cell>
          <cell r="H928">
            <v>76</v>
          </cell>
          <cell r="I928">
            <v>56</v>
          </cell>
          <cell r="J928">
            <v>72.9</v>
          </cell>
          <cell r="K928">
            <v>71.63</v>
          </cell>
          <cell r="L928">
            <v>71.79</v>
          </cell>
          <cell r="M928">
            <v>72.45</v>
          </cell>
          <cell r="N928">
            <v>78.22</v>
          </cell>
          <cell r="O928">
            <v>79.94</v>
          </cell>
          <cell r="P928">
            <v>82.49</v>
          </cell>
          <cell r="Q928">
            <v>86.34</v>
          </cell>
          <cell r="R928">
            <v>88.47</v>
          </cell>
          <cell r="S928">
            <v>84.39</v>
          </cell>
          <cell r="T928">
            <v>85.76</v>
          </cell>
          <cell r="U928">
            <v>86.89</v>
          </cell>
          <cell r="V928">
            <v>87.92</v>
          </cell>
          <cell r="W928">
            <v>87.35</v>
          </cell>
          <cell r="X928">
            <v>87.11</v>
          </cell>
        </row>
        <row r="929">
          <cell r="F929" t="str">
            <v>Missouri</v>
          </cell>
          <cell r="G929" t="str">
            <v>B12</v>
          </cell>
          <cell r="H929">
            <v>26</v>
          </cell>
          <cell r="I929">
            <v>5</v>
          </cell>
          <cell r="J929">
            <v>81.94</v>
          </cell>
          <cell r="K929">
            <v>81.4</v>
          </cell>
          <cell r="L929">
            <v>78.14</v>
          </cell>
          <cell r="M929">
            <v>76.95</v>
          </cell>
          <cell r="N929">
            <v>77.64</v>
          </cell>
          <cell r="O929">
            <v>79.12</v>
          </cell>
          <cell r="P929">
            <v>79.39</v>
          </cell>
          <cell r="Q929">
            <v>80.68</v>
          </cell>
          <cell r="R929">
            <v>80.81</v>
          </cell>
          <cell r="S929">
            <v>85.94</v>
          </cell>
          <cell r="T929">
            <v>85.08</v>
          </cell>
          <cell r="U929">
            <v>86.62</v>
          </cell>
          <cell r="V929">
            <v>86.52</v>
          </cell>
          <cell r="W929">
            <v>85.76</v>
          </cell>
          <cell r="X929">
            <v>85.74</v>
          </cell>
        </row>
        <row r="930">
          <cell r="F930" t="str">
            <v>Oklahoma</v>
          </cell>
          <cell r="G930" t="str">
            <v>B12</v>
          </cell>
          <cell r="H930">
            <v>2</v>
          </cell>
          <cell r="I930">
            <v>2</v>
          </cell>
          <cell r="J930">
            <v>89.52</v>
          </cell>
          <cell r="K930">
            <v>90.77</v>
          </cell>
          <cell r="L930">
            <v>92.48</v>
          </cell>
          <cell r="M930">
            <v>93.79</v>
          </cell>
          <cell r="N930">
            <v>92.5</v>
          </cell>
          <cell r="O930">
            <v>93.52</v>
          </cell>
          <cell r="P930">
            <v>98.57</v>
          </cell>
          <cell r="Q930">
            <v>99.89</v>
          </cell>
          <cell r="R930">
            <v>90.25</v>
          </cell>
          <cell r="S930">
            <v>96.75</v>
          </cell>
          <cell r="T930">
            <v>95.44</v>
          </cell>
          <cell r="U930">
            <v>96.07</v>
          </cell>
          <cell r="V930">
            <v>94.32</v>
          </cell>
          <cell r="W930">
            <v>94.13</v>
          </cell>
          <cell r="X930">
            <v>92.87</v>
          </cell>
        </row>
        <row r="931">
          <cell r="F931" t="str">
            <v>Oklahoma State</v>
          </cell>
          <cell r="G931" t="str">
            <v>B12</v>
          </cell>
          <cell r="H931">
            <v>8</v>
          </cell>
          <cell r="I931">
            <v>13</v>
          </cell>
          <cell r="J931">
            <v>82.99</v>
          </cell>
          <cell r="K931">
            <v>81.91</v>
          </cell>
          <cell r="L931">
            <v>86.38</v>
          </cell>
          <cell r="M931">
            <v>87.53</v>
          </cell>
          <cell r="N931">
            <v>90.15</v>
          </cell>
          <cell r="O931">
            <v>89.57</v>
          </cell>
          <cell r="P931">
            <v>91.52</v>
          </cell>
          <cell r="Q931">
            <v>94.92</v>
          </cell>
          <cell r="R931">
            <v>94.3</v>
          </cell>
          <cell r="S931">
            <v>94.62</v>
          </cell>
          <cell r="T931">
            <v>96.96</v>
          </cell>
          <cell r="U931">
            <v>98.66</v>
          </cell>
          <cell r="V931">
            <v>96.23</v>
          </cell>
          <cell r="W931">
            <v>95.65</v>
          </cell>
          <cell r="X931">
            <v>97.31</v>
          </cell>
        </row>
        <row r="932">
          <cell r="F932" t="str">
            <v>Texas</v>
          </cell>
          <cell r="G932" t="str">
            <v>B12</v>
          </cell>
          <cell r="H932">
            <v>42</v>
          </cell>
          <cell r="I932">
            <v>18</v>
          </cell>
          <cell r="J932">
            <v>83.38</v>
          </cell>
          <cell r="K932">
            <v>83.44</v>
          </cell>
          <cell r="L932">
            <v>85.78</v>
          </cell>
          <cell r="M932">
            <v>84.75</v>
          </cell>
          <cell r="N932">
            <v>85.56</v>
          </cell>
          <cell r="O932">
            <v>89.03</v>
          </cell>
          <cell r="P932">
            <v>85.1</v>
          </cell>
          <cell r="Q932">
            <v>83.78</v>
          </cell>
          <cell r="R932">
            <v>81.85</v>
          </cell>
          <cell r="S932">
            <v>86.46</v>
          </cell>
          <cell r="T932">
            <v>88.26</v>
          </cell>
          <cell r="U932">
            <v>86.29</v>
          </cell>
          <cell r="V932">
            <v>85.48</v>
          </cell>
          <cell r="W932">
            <v>86.31</v>
          </cell>
          <cell r="X932">
            <v>85.23</v>
          </cell>
        </row>
        <row r="933">
          <cell r="F933" t="str">
            <v>Texas A&amp;M</v>
          </cell>
          <cell r="G933" t="str">
            <v>B12</v>
          </cell>
          <cell r="H933">
            <v>12</v>
          </cell>
          <cell r="I933">
            <v>11</v>
          </cell>
          <cell r="J933">
            <v>77.33</v>
          </cell>
          <cell r="K933">
            <v>79.33</v>
          </cell>
          <cell r="L933">
            <v>80.21</v>
          </cell>
          <cell r="M933">
            <v>83.11</v>
          </cell>
          <cell r="N933">
            <v>81.22</v>
          </cell>
          <cell r="O933">
            <v>81.19</v>
          </cell>
          <cell r="P933">
            <v>84.18</v>
          </cell>
          <cell r="Q933">
            <v>88.64</v>
          </cell>
          <cell r="R933">
            <v>90.77</v>
          </cell>
          <cell r="S933">
            <v>87.45</v>
          </cell>
          <cell r="T933">
            <v>87.54</v>
          </cell>
          <cell r="U933">
            <v>87.07</v>
          </cell>
          <cell r="V933">
            <v>88.19</v>
          </cell>
          <cell r="W933">
            <v>86.51</v>
          </cell>
          <cell r="X933">
            <v>86.44</v>
          </cell>
        </row>
        <row r="934">
          <cell r="F934" t="str">
            <v>Texas Tech</v>
          </cell>
          <cell r="G934" t="str">
            <v>B12</v>
          </cell>
          <cell r="H934">
            <v>56</v>
          </cell>
          <cell r="I934">
            <v>55</v>
          </cell>
          <cell r="J934">
            <v>79.55</v>
          </cell>
          <cell r="K934">
            <v>79.55</v>
          </cell>
          <cell r="L934">
            <v>78.29</v>
          </cell>
          <cell r="M934">
            <v>78.15</v>
          </cell>
          <cell r="N934">
            <v>81.17</v>
          </cell>
          <cell r="O934">
            <v>82.68</v>
          </cell>
          <cell r="P934">
            <v>78.92</v>
          </cell>
          <cell r="Q934">
            <v>78.73</v>
          </cell>
          <cell r="R934">
            <v>84.46</v>
          </cell>
          <cell r="S934">
            <v>77.44</v>
          </cell>
          <cell r="T934">
            <v>76.94</v>
          </cell>
          <cell r="U934">
            <v>74.85</v>
          </cell>
          <cell r="V934">
            <v>75.46</v>
          </cell>
          <cell r="W934">
            <v>74.66</v>
          </cell>
          <cell r="X934">
            <v>74.82</v>
          </cell>
        </row>
        <row r="935">
          <cell r="F935" t="str">
            <v>Cincinnati</v>
          </cell>
          <cell r="G935" t="str">
            <v>BE</v>
          </cell>
          <cell r="H935">
            <v>60</v>
          </cell>
          <cell r="I935">
            <v>48</v>
          </cell>
          <cell r="J935">
            <v>76.41</v>
          </cell>
          <cell r="K935">
            <v>75.97</v>
          </cell>
          <cell r="L935">
            <v>72.53</v>
          </cell>
          <cell r="M935">
            <v>69.61</v>
          </cell>
          <cell r="N935">
            <v>74.87</v>
          </cell>
          <cell r="O935">
            <v>75.6</v>
          </cell>
          <cell r="P935">
            <v>75.41</v>
          </cell>
          <cell r="Q935">
            <v>74.65</v>
          </cell>
          <cell r="R935">
            <v>78.41</v>
          </cell>
          <cell r="S935">
            <v>78.27</v>
          </cell>
          <cell r="T935">
            <v>79.94</v>
          </cell>
          <cell r="U935">
            <v>77.84</v>
          </cell>
          <cell r="V935">
            <v>76.2</v>
          </cell>
          <cell r="W935">
            <v>76.21</v>
          </cell>
          <cell r="X935">
            <v>76.3</v>
          </cell>
        </row>
        <row r="936">
          <cell r="F936" t="str">
            <v>Connecticut</v>
          </cell>
          <cell r="G936" t="str">
            <v>BE</v>
          </cell>
          <cell r="H936">
            <v>64</v>
          </cell>
          <cell r="I936">
            <v>45</v>
          </cell>
          <cell r="J936">
            <v>75.49</v>
          </cell>
          <cell r="K936">
            <v>75.63</v>
          </cell>
          <cell r="L936">
            <v>72.4</v>
          </cell>
          <cell r="M936">
            <v>71.53</v>
          </cell>
          <cell r="N936">
            <v>72.42</v>
          </cell>
          <cell r="O936">
            <v>69.06</v>
          </cell>
          <cell r="P936">
            <v>68.65</v>
          </cell>
          <cell r="Q936">
            <v>67.52</v>
          </cell>
          <cell r="R936">
            <v>66.89</v>
          </cell>
          <cell r="S936">
            <v>65.5</v>
          </cell>
          <cell r="T936">
            <v>67.58</v>
          </cell>
          <cell r="U936">
            <v>67.44</v>
          </cell>
          <cell r="V936">
            <v>65.96</v>
          </cell>
          <cell r="W936">
            <v>67.97</v>
          </cell>
          <cell r="X936">
            <v>68</v>
          </cell>
        </row>
        <row r="937">
          <cell r="F937" t="str">
            <v>Louisville</v>
          </cell>
          <cell r="G937" t="str">
            <v>BE</v>
          </cell>
          <cell r="H937">
            <v>44</v>
          </cell>
          <cell r="I937">
            <v>67</v>
          </cell>
          <cell r="J937">
            <v>72.34</v>
          </cell>
          <cell r="K937">
            <v>70.91</v>
          </cell>
          <cell r="L937">
            <v>67.04</v>
          </cell>
          <cell r="M937">
            <v>72.35</v>
          </cell>
          <cell r="N937">
            <v>68.5</v>
          </cell>
          <cell r="O937">
            <v>64.8</v>
          </cell>
          <cell r="P937">
            <v>64.43</v>
          </cell>
          <cell r="Q937">
            <v>62.16</v>
          </cell>
          <cell r="R937">
            <v>66.03</v>
          </cell>
          <cell r="S937">
            <v>68.62</v>
          </cell>
          <cell r="T937">
            <v>70.59</v>
          </cell>
          <cell r="U937">
            <v>68.77</v>
          </cell>
          <cell r="V937">
            <v>70.23</v>
          </cell>
          <cell r="W937">
            <v>71.55</v>
          </cell>
          <cell r="X937">
            <v>71.51</v>
          </cell>
        </row>
        <row r="938">
          <cell r="F938" t="str">
            <v>Pittsburgh</v>
          </cell>
          <cell r="G938" t="str">
            <v>BE</v>
          </cell>
          <cell r="H938">
            <v>36</v>
          </cell>
          <cell r="I938">
            <v>40</v>
          </cell>
          <cell r="J938">
            <v>79.95</v>
          </cell>
          <cell r="K938">
            <v>79.4</v>
          </cell>
          <cell r="L938">
            <v>78.4</v>
          </cell>
          <cell r="M938">
            <v>74.69</v>
          </cell>
          <cell r="N938">
            <v>73.42</v>
          </cell>
          <cell r="O938">
            <v>77.47</v>
          </cell>
          <cell r="P938">
            <v>75.49</v>
          </cell>
          <cell r="Q938">
            <v>70.45</v>
          </cell>
          <cell r="R938">
            <v>69.13</v>
          </cell>
          <cell r="S938">
            <v>69.18</v>
          </cell>
          <cell r="T938">
            <v>70.02</v>
          </cell>
          <cell r="U938">
            <v>71.71</v>
          </cell>
          <cell r="V938">
            <v>71.64</v>
          </cell>
          <cell r="W938">
            <v>71.21</v>
          </cell>
          <cell r="X938">
            <v>71.9</v>
          </cell>
        </row>
        <row r="939">
          <cell r="F939" t="str">
            <v>Rutgers</v>
          </cell>
          <cell r="G939" t="str">
            <v>BE</v>
          </cell>
          <cell r="H939">
            <v>79</v>
          </cell>
          <cell r="I939">
            <v>70</v>
          </cell>
          <cell r="J939">
            <v>71.99</v>
          </cell>
          <cell r="K939">
            <v>71.63</v>
          </cell>
          <cell r="L939">
            <v>70.56</v>
          </cell>
          <cell r="M939">
            <v>71.52</v>
          </cell>
          <cell r="N939">
            <v>74.2</v>
          </cell>
          <cell r="O939">
            <v>76.08</v>
          </cell>
          <cell r="P939">
            <v>78.4</v>
          </cell>
          <cell r="Q939">
            <v>76.02</v>
          </cell>
          <cell r="R939">
            <v>74.86</v>
          </cell>
          <cell r="S939">
            <v>73.16</v>
          </cell>
          <cell r="T939">
            <v>73.15</v>
          </cell>
          <cell r="U939">
            <v>74.3</v>
          </cell>
          <cell r="V939">
            <v>76.07</v>
          </cell>
          <cell r="W939">
            <v>73.89</v>
          </cell>
          <cell r="X939">
            <v>73.84</v>
          </cell>
        </row>
        <row r="940">
          <cell r="F940" t="str">
            <v>South Florida</v>
          </cell>
          <cell r="G940" t="str">
            <v>BE</v>
          </cell>
          <cell r="H940">
            <v>32</v>
          </cell>
          <cell r="I940">
            <v>49</v>
          </cell>
          <cell r="J940">
            <v>76.13</v>
          </cell>
          <cell r="K940">
            <v>78.95</v>
          </cell>
          <cell r="L940">
            <v>81.24</v>
          </cell>
          <cell r="M940">
            <v>84.13</v>
          </cell>
          <cell r="N940">
            <v>85.84</v>
          </cell>
          <cell r="O940">
            <v>78.28</v>
          </cell>
          <cell r="P940">
            <v>77.32</v>
          </cell>
          <cell r="Q940">
            <v>73.46</v>
          </cell>
          <cell r="R940">
            <v>73.01</v>
          </cell>
          <cell r="S940">
            <v>72.35</v>
          </cell>
          <cell r="T940">
            <v>72.37</v>
          </cell>
          <cell r="U940">
            <v>74.34</v>
          </cell>
          <cell r="V940">
            <v>72.78</v>
          </cell>
          <cell r="W940">
            <v>70.59</v>
          </cell>
          <cell r="X940">
            <v>70.19</v>
          </cell>
        </row>
        <row r="941">
          <cell r="F941" t="str">
            <v>Syracuse</v>
          </cell>
          <cell r="G941" t="str">
            <v>BE</v>
          </cell>
          <cell r="H941">
            <v>63</v>
          </cell>
          <cell r="I941">
            <v>61</v>
          </cell>
          <cell r="J941">
            <v>68.64</v>
          </cell>
          <cell r="K941">
            <v>70.95</v>
          </cell>
          <cell r="L941">
            <v>72.72</v>
          </cell>
          <cell r="M941">
            <v>71.78</v>
          </cell>
          <cell r="N941">
            <v>69.37</v>
          </cell>
          <cell r="O941">
            <v>68.7</v>
          </cell>
          <cell r="P941">
            <v>69.07</v>
          </cell>
          <cell r="Q941">
            <v>68.66</v>
          </cell>
          <cell r="R941">
            <v>74.37</v>
          </cell>
          <cell r="S941">
            <v>70.68</v>
          </cell>
          <cell r="T941">
            <v>68.42</v>
          </cell>
          <cell r="U941">
            <v>67.03</v>
          </cell>
          <cell r="V941">
            <v>67.23</v>
          </cell>
          <cell r="W941">
            <v>66.24</v>
          </cell>
          <cell r="X941">
            <v>65.81</v>
          </cell>
        </row>
        <row r="942">
          <cell r="F942" t="str">
            <v>West Virginia</v>
          </cell>
          <cell r="G942" t="str">
            <v>BE</v>
          </cell>
          <cell r="H942">
            <v>22</v>
          </cell>
          <cell r="I942">
            <v>35</v>
          </cell>
          <cell r="J942">
            <v>81.25</v>
          </cell>
          <cell r="K942">
            <v>81.72</v>
          </cell>
          <cell r="L942">
            <v>83.02</v>
          </cell>
          <cell r="M942">
            <v>84.65</v>
          </cell>
          <cell r="N942">
            <v>80.67</v>
          </cell>
          <cell r="O942">
            <v>82.92</v>
          </cell>
          <cell r="P942">
            <v>83.84</v>
          </cell>
          <cell r="Q942">
            <v>85.61</v>
          </cell>
          <cell r="R942">
            <v>79.21</v>
          </cell>
          <cell r="S942">
            <v>78.78</v>
          </cell>
          <cell r="T942">
            <v>75.05</v>
          </cell>
          <cell r="U942">
            <v>77.07</v>
          </cell>
          <cell r="V942">
            <v>76.86</v>
          </cell>
          <cell r="W942">
            <v>76.9</v>
          </cell>
          <cell r="X942">
            <v>77.36</v>
          </cell>
        </row>
        <row r="943">
          <cell r="F943" t="str">
            <v>Central Florida</v>
          </cell>
          <cell r="G943" t="str">
            <v>CUSA</v>
          </cell>
          <cell r="H943">
            <v>46</v>
          </cell>
          <cell r="I943">
            <v>80</v>
          </cell>
          <cell r="J943">
            <v>71.03</v>
          </cell>
          <cell r="K943">
            <v>72.6</v>
          </cell>
          <cell r="L943">
            <v>77.59</v>
          </cell>
          <cell r="M943">
            <v>71.47</v>
          </cell>
          <cell r="N943">
            <v>69.4</v>
          </cell>
          <cell r="O943">
            <v>68.15</v>
          </cell>
          <cell r="P943">
            <v>69.8</v>
          </cell>
          <cell r="Q943">
            <v>68.57</v>
          </cell>
          <cell r="R943">
            <v>63.8</v>
          </cell>
          <cell r="S943">
            <v>65.59</v>
          </cell>
          <cell r="T943">
            <v>65.37</v>
          </cell>
          <cell r="U943">
            <v>65.6</v>
          </cell>
          <cell r="V943">
            <v>65.1</v>
          </cell>
          <cell r="W943">
            <v>66.4</v>
          </cell>
          <cell r="X943">
            <v>66.5</v>
          </cell>
        </row>
        <row r="944">
          <cell r="F944" t="str">
            <v>East Carolina</v>
          </cell>
          <cell r="G944" t="str">
            <v>CUSA</v>
          </cell>
          <cell r="H944">
            <v>97</v>
          </cell>
          <cell r="I944">
            <v>85</v>
          </cell>
          <cell r="J944">
            <v>69.61</v>
          </cell>
          <cell r="K944">
            <v>67.65</v>
          </cell>
          <cell r="L944">
            <v>67.9</v>
          </cell>
          <cell r="M944">
            <v>68.07</v>
          </cell>
          <cell r="N944">
            <v>66.56</v>
          </cell>
          <cell r="O944">
            <v>63.09</v>
          </cell>
          <cell r="P944">
            <v>60.58</v>
          </cell>
          <cell r="Q944">
            <v>59.06</v>
          </cell>
          <cell r="R944">
            <v>64.96</v>
          </cell>
          <cell r="S944">
            <v>64.75</v>
          </cell>
          <cell r="T944">
            <v>64.13</v>
          </cell>
          <cell r="U944">
            <v>62.93</v>
          </cell>
          <cell r="V944">
            <v>63.76</v>
          </cell>
          <cell r="W944">
            <v>63.1</v>
          </cell>
          <cell r="X944">
            <v>63</v>
          </cell>
        </row>
        <row r="945">
          <cell r="F945" t="str">
            <v>Houston</v>
          </cell>
          <cell r="G945" t="str">
            <v>CUSA</v>
          </cell>
          <cell r="H945">
            <v>31</v>
          </cell>
          <cell r="I945">
            <v>65</v>
          </cell>
          <cell r="J945">
            <v>70.14</v>
          </cell>
          <cell r="K945">
            <v>72.38</v>
          </cell>
          <cell r="L945">
            <v>73.68</v>
          </cell>
          <cell r="M945">
            <v>72.56</v>
          </cell>
          <cell r="N945">
            <v>75.83</v>
          </cell>
          <cell r="O945">
            <v>76.8</v>
          </cell>
          <cell r="P945">
            <v>80.1</v>
          </cell>
          <cell r="Q945">
            <v>82.87</v>
          </cell>
          <cell r="R945">
            <v>80.49</v>
          </cell>
          <cell r="S945">
            <v>82.02</v>
          </cell>
          <cell r="T945">
            <v>82.95</v>
          </cell>
          <cell r="U945">
            <v>82.48</v>
          </cell>
          <cell r="V945">
            <v>84.6</v>
          </cell>
          <cell r="W945">
            <v>87.45</v>
          </cell>
          <cell r="X945">
            <v>82.41</v>
          </cell>
        </row>
        <row r="946">
          <cell r="F946" t="str">
            <v>Marshall</v>
          </cell>
          <cell r="G946" t="str">
            <v>CUSA</v>
          </cell>
          <cell r="H946">
            <v>89</v>
          </cell>
          <cell r="I946">
            <v>105</v>
          </cell>
          <cell r="J946">
            <v>62.74</v>
          </cell>
          <cell r="K946">
            <v>61.83</v>
          </cell>
          <cell r="L946">
            <v>65.72</v>
          </cell>
          <cell r="M946">
            <v>63.54</v>
          </cell>
          <cell r="N946">
            <v>62.26</v>
          </cell>
          <cell r="O946">
            <v>64.42</v>
          </cell>
          <cell r="P946">
            <v>63.03</v>
          </cell>
          <cell r="Q946">
            <v>63.38</v>
          </cell>
          <cell r="R946">
            <v>64.99</v>
          </cell>
          <cell r="S946">
            <v>66.67</v>
          </cell>
          <cell r="T946">
            <v>67.08</v>
          </cell>
          <cell r="U946">
            <v>65.75</v>
          </cell>
          <cell r="V946">
            <v>64.98</v>
          </cell>
          <cell r="W946">
            <v>65.65</v>
          </cell>
          <cell r="X946">
            <v>65.39</v>
          </cell>
        </row>
        <row r="947">
          <cell r="F947" t="str">
            <v>Memphis</v>
          </cell>
          <cell r="G947" t="str">
            <v>CUSA</v>
          </cell>
          <cell r="H947">
            <v>117</v>
          </cell>
          <cell r="I947">
            <v>118</v>
          </cell>
          <cell r="J947">
            <v>55.69</v>
          </cell>
          <cell r="K947">
            <v>53.15</v>
          </cell>
          <cell r="L947">
            <v>47.43</v>
          </cell>
          <cell r="M947">
            <v>48.33</v>
          </cell>
          <cell r="N947">
            <v>48.74</v>
          </cell>
          <cell r="O947">
            <v>48.13</v>
          </cell>
          <cell r="P947">
            <v>46.34</v>
          </cell>
          <cell r="Q947">
            <v>42.99</v>
          </cell>
          <cell r="R947">
            <v>50.12</v>
          </cell>
          <cell r="S947">
            <v>48</v>
          </cell>
          <cell r="T947">
            <v>48.52</v>
          </cell>
          <cell r="U947">
            <v>44.82</v>
          </cell>
          <cell r="V947">
            <v>45.53</v>
          </cell>
          <cell r="W947">
            <v>45.42</v>
          </cell>
          <cell r="X947">
            <v>45.3</v>
          </cell>
        </row>
        <row r="948">
          <cell r="F948" t="str">
            <v>Rice</v>
          </cell>
          <cell r="G948" t="str">
            <v>CUSA</v>
          </cell>
          <cell r="H948">
            <v>101</v>
          </cell>
          <cell r="I948">
            <v>109</v>
          </cell>
          <cell r="J948">
            <v>59.08</v>
          </cell>
          <cell r="K948">
            <v>58.63</v>
          </cell>
          <cell r="L948">
            <v>62.67</v>
          </cell>
          <cell r="M948">
            <v>62.46</v>
          </cell>
          <cell r="N948">
            <v>63.62</v>
          </cell>
          <cell r="O948">
            <v>61.07</v>
          </cell>
          <cell r="P948">
            <v>61.87</v>
          </cell>
          <cell r="Q948">
            <v>60.93</v>
          </cell>
          <cell r="R948">
            <v>64.45</v>
          </cell>
          <cell r="S948">
            <v>65.61</v>
          </cell>
          <cell r="T948">
            <v>66.97</v>
          </cell>
          <cell r="U948">
            <v>64.74</v>
          </cell>
          <cell r="V948">
            <v>64.16</v>
          </cell>
          <cell r="W948">
            <v>63.78</v>
          </cell>
          <cell r="X948">
            <v>63.73</v>
          </cell>
        </row>
        <row r="949">
          <cell r="F949" t="str">
            <v>SMU</v>
          </cell>
          <cell r="G949" t="str">
            <v>CUSA</v>
          </cell>
          <cell r="H949">
            <v>69</v>
          </cell>
          <cell r="I949">
            <v>73</v>
          </cell>
          <cell r="J949">
            <v>64.34</v>
          </cell>
          <cell r="K949">
            <v>61.97</v>
          </cell>
          <cell r="L949">
            <v>63.75</v>
          </cell>
          <cell r="M949">
            <v>67.46</v>
          </cell>
          <cell r="N949">
            <v>68.89</v>
          </cell>
          <cell r="O949">
            <v>73.72</v>
          </cell>
          <cell r="P949">
            <v>75.61</v>
          </cell>
          <cell r="Q949">
            <v>81.43</v>
          </cell>
          <cell r="R949">
            <v>79.13</v>
          </cell>
          <cell r="S949">
            <v>76.14</v>
          </cell>
          <cell r="T949">
            <v>75.35</v>
          </cell>
          <cell r="U949">
            <v>71.85</v>
          </cell>
          <cell r="V949">
            <v>69.96</v>
          </cell>
          <cell r="W949">
            <v>70.09</v>
          </cell>
          <cell r="X949">
            <v>70.03</v>
          </cell>
        </row>
        <row r="950">
          <cell r="F950" t="str">
            <v>Southern Miss</v>
          </cell>
          <cell r="G950" t="str">
            <v>CUSA</v>
          </cell>
          <cell r="H950">
            <v>55</v>
          </cell>
          <cell r="I950">
            <v>75</v>
          </cell>
          <cell r="J950">
            <v>70.26</v>
          </cell>
          <cell r="K950">
            <v>71.14</v>
          </cell>
          <cell r="L950">
            <v>67.01</v>
          </cell>
          <cell r="M950">
            <v>67.14</v>
          </cell>
          <cell r="N950">
            <v>69.28</v>
          </cell>
          <cell r="O950">
            <v>79.79</v>
          </cell>
          <cell r="P950">
            <v>72.57</v>
          </cell>
          <cell r="Q950">
            <v>73.48</v>
          </cell>
          <cell r="R950">
            <v>78.5</v>
          </cell>
          <cell r="S950">
            <v>80.18</v>
          </cell>
          <cell r="T950">
            <v>80.32</v>
          </cell>
          <cell r="U950">
            <v>79.64</v>
          </cell>
          <cell r="V950">
            <v>76.28</v>
          </cell>
          <cell r="W950">
            <v>75.92</v>
          </cell>
          <cell r="X950">
            <v>79.34</v>
          </cell>
        </row>
        <row r="951">
          <cell r="F951" t="str">
            <v>Tulane</v>
          </cell>
          <cell r="G951" t="str">
            <v>CUSA</v>
          </cell>
          <cell r="H951">
            <v>104</v>
          </cell>
          <cell r="I951">
            <v>96</v>
          </cell>
          <cell r="J951">
            <v>55.06</v>
          </cell>
          <cell r="K951">
            <v>56.37</v>
          </cell>
          <cell r="L951">
            <v>53.38</v>
          </cell>
          <cell r="M951">
            <v>55.99</v>
          </cell>
          <cell r="N951">
            <v>55.11</v>
          </cell>
          <cell r="O951">
            <v>51.43</v>
          </cell>
          <cell r="P951">
            <v>50.61</v>
          </cell>
          <cell r="Q951">
            <v>46.77</v>
          </cell>
          <cell r="R951">
            <v>48.53</v>
          </cell>
          <cell r="S951">
            <v>47.8</v>
          </cell>
          <cell r="T951">
            <v>48.91</v>
          </cell>
          <cell r="U951">
            <v>47.4</v>
          </cell>
          <cell r="V951">
            <v>47.76</v>
          </cell>
          <cell r="W951">
            <v>47.55</v>
          </cell>
          <cell r="X951">
            <v>47.33</v>
          </cell>
        </row>
        <row r="952">
          <cell r="F952" t="str">
            <v>Tulsa</v>
          </cell>
          <cell r="G952" t="str">
            <v>CUSA</v>
          </cell>
          <cell r="H952">
            <v>68</v>
          </cell>
          <cell r="I952">
            <v>79</v>
          </cell>
          <cell r="J952">
            <v>72.98</v>
          </cell>
          <cell r="K952">
            <v>70.85</v>
          </cell>
          <cell r="L952">
            <v>74.48</v>
          </cell>
          <cell r="M952">
            <v>73.66</v>
          </cell>
          <cell r="N952">
            <v>73.91</v>
          </cell>
          <cell r="O952">
            <v>73.27</v>
          </cell>
          <cell r="P952">
            <v>74.95</v>
          </cell>
          <cell r="Q952">
            <v>73.97</v>
          </cell>
          <cell r="R952">
            <v>75.82</v>
          </cell>
          <cell r="S952">
            <v>80.22</v>
          </cell>
          <cell r="T952">
            <v>81.01</v>
          </cell>
          <cell r="U952">
            <v>80.48</v>
          </cell>
          <cell r="V952">
            <v>80.31</v>
          </cell>
          <cell r="W952">
            <v>78.56</v>
          </cell>
          <cell r="X952">
            <v>77.63</v>
          </cell>
        </row>
        <row r="953">
          <cell r="F953" t="str">
            <v>UAB</v>
          </cell>
          <cell r="G953" t="str">
            <v>CUSA</v>
          </cell>
          <cell r="H953">
            <v>86</v>
          </cell>
          <cell r="I953">
            <v>101</v>
          </cell>
          <cell r="J953">
            <v>60.71</v>
          </cell>
          <cell r="K953">
            <v>62.95</v>
          </cell>
          <cell r="L953">
            <v>58.84</v>
          </cell>
          <cell r="M953">
            <v>47.96</v>
          </cell>
          <cell r="N953">
            <v>48.06</v>
          </cell>
          <cell r="O953">
            <v>46.83</v>
          </cell>
          <cell r="P953">
            <v>44.39</v>
          </cell>
          <cell r="Q953">
            <v>39.62</v>
          </cell>
          <cell r="R953">
            <v>50.46</v>
          </cell>
          <cell r="S953">
            <v>49.75</v>
          </cell>
          <cell r="T953">
            <v>49.85</v>
          </cell>
          <cell r="U953">
            <v>50.1</v>
          </cell>
          <cell r="V953">
            <v>53.78</v>
          </cell>
          <cell r="W953">
            <v>51.76</v>
          </cell>
          <cell r="X953">
            <v>51.53</v>
          </cell>
        </row>
        <row r="954">
          <cell r="F954" t="str">
            <v>UTEP</v>
          </cell>
          <cell r="G954" t="str">
            <v>CUSA</v>
          </cell>
          <cell r="H954">
            <v>105</v>
          </cell>
          <cell r="I954">
            <v>111</v>
          </cell>
          <cell r="J954">
            <v>60.95</v>
          </cell>
          <cell r="K954">
            <v>61.38</v>
          </cell>
          <cell r="L954">
            <v>56.52</v>
          </cell>
          <cell r="M954">
            <v>61.24</v>
          </cell>
          <cell r="N954">
            <v>61.4</v>
          </cell>
          <cell r="O954">
            <v>62.32</v>
          </cell>
          <cell r="P954">
            <v>63.18</v>
          </cell>
          <cell r="Q954">
            <v>65.94</v>
          </cell>
          <cell r="R954">
            <v>67.94</v>
          </cell>
          <cell r="S954">
            <v>66.48</v>
          </cell>
          <cell r="T954">
            <v>65.73</v>
          </cell>
          <cell r="U954">
            <v>66.05</v>
          </cell>
          <cell r="V954">
            <v>64.73</v>
          </cell>
          <cell r="W954">
            <v>63.05</v>
          </cell>
          <cell r="X954">
            <v>63.06</v>
          </cell>
        </row>
        <row r="955">
          <cell r="F955" t="str">
            <v>Army </v>
          </cell>
          <cell r="G955" t="str">
            <v>Ind</v>
          </cell>
          <cell r="H955">
            <v>95</v>
          </cell>
          <cell r="I955">
            <v>89</v>
          </cell>
          <cell r="J955">
            <v>61.22</v>
          </cell>
          <cell r="K955">
            <v>59.05</v>
          </cell>
          <cell r="L955">
            <v>56.74</v>
          </cell>
          <cell r="M955">
            <v>62.02</v>
          </cell>
          <cell r="N955">
            <v>60.3</v>
          </cell>
          <cell r="O955">
            <v>61.59</v>
          </cell>
          <cell r="P955">
            <v>58.28</v>
          </cell>
          <cell r="Q955">
            <v>58.47</v>
          </cell>
          <cell r="R955">
            <v>58.65</v>
          </cell>
          <cell r="S955">
            <v>60.13</v>
          </cell>
          <cell r="T955">
            <v>62.28</v>
          </cell>
          <cell r="U955">
            <v>61.26</v>
          </cell>
          <cell r="V955">
            <v>60.4</v>
          </cell>
          <cell r="W955">
            <v>60.44</v>
          </cell>
          <cell r="X955">
            <v>60.51</v>
          </cell>
        </row>
        <row r="956">
          <cell r="F956" t="str">
            <v>BYU</v>
          </cell>
          <cell r="G956" t="str">
            <v>Ind</v>
          </cell>
          <cell r="H956">
            <v>29</v>
          </cell>
          <cell r="I956">
            <v>28</v>
          </cell>
          <cell r="J956">
            <v>78.73</v>
          </cell>
          <cell r="K956">
            <v>80.28</v>
          </cell>
          <cell r="L956">
            <v>80.27</v>
          </cell>
          <cell r="M956">
            <v>73.41</v>
          </cell>
          <cell r="N956">
            <v>73.11</v>
          </cell>
          <cell r="O956">
            <v>72.48</v>
          </cell>
          <cell r="P956">
            <v>72.58</v>
          </cell>
          <cell r="Q956">
            <v>71.42</v>
          </cell>
          <cell r="R956">
            <v>71.4</v>
          </cell>
          <cell r="S956">
            <v>71.85</v>
          </cell>
          <cell r="T956">
            <v>71.28</v>
          </cell>
          <cell r="U956">
            <v>72.81</v>
          </cell>
          <cell r="V956">
            <v>74.43</v>
          </cell>
          <cell r="W956">
            <v>74.58</v>
          </cell>
          <cell r="X956">
            <v>75.22</v>
          </cell>
        </row>
        <row r="957">
          <cell r="F957" t="str">
            <v>Navy</v>
          </cell>
          <cell r="G957" t="str">
            <v>Ind</v>
          </cell>
          <cell r="H957">
            <v>70</v>
          </cell>
          <cell r="I957">
            <v>88</v>
          </cell>
          <cell r="J957">
            <v>74.57</v>
          </cell>
          <cell r="K957">
            <v>76.63</v>
          </cell>
          <cell r="L957">
            <v>77.65</v>
          </cell>
          <cell r="M957">
            <v>76.12</v>
          </cell>
          <cell r="N957">
            <v>76.47</v>
          </cell>
          <cell r="O957">
            <v>70.24</v>
          </cell>
          <cell r="P957">
            <v>69.17</v>
          </cell>
          <cell r="Q957">
            <v>66.58</v>
          </cell>
          <cell r="R957">
            <v>65.7</v>
          </cell>
          <cell r="S957">
            <v>65.43</v>
          </cell>
          <cell r="T957">
            <v>66.39</v>
          </cell>
          <cell r="U957">
            <v>68.68</v>
          </cell>
          <cell r="V957">
            <v>66.8</v>
          </cell>
          <cell r="W957">
            <v>67.04</v>
          </cell>
          <cell r="X957">
            <v>67.32</v>
          </cell>
        </row>
        <row r="958">
          <cell r="F958" t="str">
            <v>Notre Dame</v>
          </cell>
          <cell r="G958" t="str">
            <v>Ind</v>
          </cell>
          <cell r="H958">
            <v>15</v>
          </cell>
          <cell r="I958">
            <v>20</v>
          </cell>
          <cell r="J958">
            <v>78.82</v>
          </cell>
          <cell r="K958">
            <v>75.11</v>
          </cell>
          <cell r="L958">
            <v>73.25</v>
          </cell>
          <cell r="M958">
            <v>78.93</v>
          </cell>
          <cell r="N958">
            <v>81.28</v>
          </cell>
          <cell r="O958">
            <v>81.45</v>
          </cell>
          <cell r="P958">
            <v>81.37</v>
          </cell>
          <cell r="Q958">
            <v>79.54</v>
          </cell>
          <cell r="R958">
            <v>79.98</v>
          </cell>
          <cell r="S958">
            <v>80.44</v>
          </cell>
          <cell r="T958">
            <v>79.73</v>
          </cell>
          <cell r="U958">
            <v>82.21</v>
          </cell>
          <cell r="V958">
            <v>81.51</v>
          </cell>
          <cell r="W958">
            <v>81.19</v>
          </cell>
          <cell r="X958">
            <v>80.99</v>
          </cell>
        </row>
        <row r="959">
          <cell r="F959" t="str">
            <v>Akron </v>
          </cell>
          <cell r="G959" t="str">
            <v>MAC</v>
          </cell>
          <cell r="H959">
            <v>99</v>
          </cell>
          <cell r="I959">
            <v>115</v>
          </cell>
          <cell r="J959">
            <v>52.06</v>
          </cell>
          <cell r="K959">
            <v>52.22</v>
          </cell>
          <cell r="L959">
            <v>47.77</v>
          </cell>
          <cell r="M959">
            <v>42.46</v>
          </cell>
          <cell r="N959">
            <v>46.62</v>
          </cell>
          <cell r="O959">
            <v>45.13</v>
          </cell>
          <cell r="P959">
            <v>45.3</v>
          </cell>
          <cell r="Q959">
            <v>45.5</v>
          </cell>
          <cell r="R959">
            <v>48.76</v>
          </cell>
          <cell r="S959">
            <v>47.01</v>
          </cell>
          <cell r="T959">
            <v>45.67</v>
          </cell>
          <cell r="U959">
            <v>42.98</v>
          </cell>
          <cell r="V959">
            <v>41.59</v>
          </cell>
          <cell r="W959">
            <v>41.58</v>
          </cell>
          <cell r="X959">
            <v>41.69</v>
          </cell>
        </row>
        <row r="960">
          <cell r="F960" t="str">
            <v>Ball State</v>
          </cell>
          <cell r="G960" t="str">
            <v>MAC</v>
          </cell>
          <cell r="H960">
            <v>119</v>
          </cell>
          <cell r="I960">
            <v>103</v>
          </cell>
          <cell r="J960">
            <v>57.87</v>
          </cell>
          <cell r="K960">
            <v>61.77</v>
          </cell>
          <cell r="L960">
            <v>60.54</v>
          </cell>
          <cell r="M960">
            <v>63.7</v>
          </cell>
          <cell r="N960">
            <v>66.24</v>
          </cell>
          <cell r="O960">
            <v>63.36</v>
          </cell>
          <cell r="P960">
            <v>59.7</v>
          </cell>
          <cell r="Q960">
            <v>62.1</v>
          </cell>
          <cell r="R960">
            <v>62.95</v>
          </cell>
          <cell r="S960">
            <v>62.02</v>
          </cell>
          <cell r="T960">
            <v>63.5</v>
          </cell>
          <cell r="U960">
            <v>63.63</v>
          </cell>
          <cell r="V960">
            <v>63.16</v>
          </cell>
          <cell r="W960">
            <v>62.23</v>
          </cell>
          <cell r="X960">
            <v>62.09</v>
          </cell>
        </row>
        <row r="961">
          <cell r="F961" t="str">
            <v>Bowling Green</v>
          </cell>
          <cell r="G961" t="str">
            <v>MAC</v>
          </cell>
          <cell r="H961">
            <v>113</v>
          </cell>
          <cell r="I961">
            <v>112</v>
          </cell>
          <cell r="J961">
            <v>60.04</v>
          </cell>
          <cell r="K961">
            <v>64.29</v>
          </cell>
          <cell r="L961">
            <v>68.61</v>
          </cell>
          <cell r="M961">
            <v>64.89</v>
          </cell>
          <cell r="N961">
            <v>64.51</v>
          </cell>
          <cell r="O961">
            <v>61.91</v>
          </cell>
          <cell r="P961">
            <v>60.71</v>
          </cell>
          <cell r="Q961">
            <v>61.17</v>
          </cell>
          <cell r="R961">
            <v>65.5</v>
          </cell>
          <cell r="S961">
            <v>63.34</v>
          </cell>
          <cell r="T961">
            <v>63.35</v>
          </cell>
          <cell r="U961">
            <v>61.43</v>
          </cell>
          <cell r="V961">
            <v>61.09</v>
          </cell>
          <cell r="W961">
            <v>62.1</v>
          </cell>
          <cell r="X961">
            <v>62</v>
          </cell>
        </row>
        <row r="962">
          <cell r="F962" t="str">
            <v>Buffalo </v>
          </cell>
          <cell r="G962" t="str">
            <v>MAC</v>
          </cell>
          <cell r="H962">
            <v>109</v>
          </cell>
          <cell r="I962">
            <v>116</v>
          </cell>
          <cell r="J962">
            <v>55.87</v>
          </cell>
          <cell r="K962">
            <v>56.17</v>
          </cell>
          <cell r="L962">
            <v>58.44</v>
          </cell>
          <cell r="M962">
            <v>57.13</v>
          </cell>
          <cell r="N962">
            <v>56.77</v>
          </cell>
          <cell r="O962">
            <v>56.17</v>
          </cell>
          <cell r="P962">
            <v>58.43</v>
          </cell>
          <cell r="Q962">
            <v>57.53</v>
          </cell>
          <cell r="R962">
            <v>58.2</v>
          </cell>
          <cell r="S962">
            <v>55.92</v>
          </cell>
          <cell r="T962">
            <v>57.87</v>
          </cell>
          <cell r="U962">
            <v>56.25</v>
          </cell>
          <cell r="V962">
            <v>56.56</v>
          </cell>
          <cell r="W962">
            <v>55.6</v>
          </cell>
          <cell r="X962">
            <v>55.69</v>
          </cell>
        </row>
        <row r="963">
          <cell r="F963" t="str">
            <v>Central Michigan</v>
          </cell>
          <cell r="G963" t="str">
            <v>MAC</v>
          </cell>
          <cell r="H963">
            <v>102</v>
          </cell>
          <cell r="I963">
            <v>93</v>
          </cell>
          <cell r="J963">
            <v>65.48</v>
          </cell>
          <cell r="K963">
            <v>67.04</v>
          </cell>
          <cell r="L963">
            <v>66.94</v>
          </cell>
          <cell r="M963">
            <v>60.45</v>
          </cell>
          <cell r="N963">
            <v>58.61</v>
          </cell>
          <cell r="O963">
            <v>61.2</v>
          </cell>
          <cell r="P963">
            <v>59.93</v>
          </cell>
          <cell r="Q963">
            <v>56.68</v>
          </cell>
          <cell r="R963">
            <v>58.45</v>
          </cell>
          <cell r="S963">
            <v>57.47</v>
          </cell>
          <cell r="T963">
            <v>57.48</v>
          </cell>
          <cell r="U963">
            <v>55.91</v>
          </cell>
          <cell r="V963">
            <v>55.44</v>
          </cell>
          <cell r="W963">
            <v>55.51</v>
          </cell>
          <cell r="X963">
            <v>55.52</v>
          </cell>
        </row>
        <row r="964">
          <cell r="F964" t="str">
            <v>Eastern Michigan</v>
          </cell>
          <cell r="G964" t="str">
            <v>MAC</v>
          </cell>
          <cell r="H964">
            <v>114</v>
          </cell>
          <cell r="I964">
            <v>120</v>
          </cell>
          <cell r="J964">
            <v>49.55</v>
          </cell>
          <cell r="K964">
            <v>50.86</v>
          </cell>
          <cell r="L964">
            <v>53</v>
          </cell>
          <cell r="M964">
            <v>55.3</v>
          </cell>
          <cell r="N964">
            <v>56.89</v>
          </cell>
          <cell r="O964">
            <v>57.59</v>
          </cell>
          <cell r="P964">
            <v>55.67</v>
          </cell>
          <cell r="Q964">
            <v>59.96</v>
          </cell>
          <cell r="R964">
            <v>65</v>
          </cell>
          <cell r="S964">
            <v>63.98</v>
          </cell>
          <cell r="T964">
            <v>61.32</v>
          </cell>
          <cell r="U964">
            <v>61.54</v>
          </cell>
          <cell r="V964">
            <v>59.83</v>
          </cell>
          <cell r="W964">
            <v>59.56</v>
          </cell>
          <cell r="X964">
            <v>59.58</v>
          </cell>
        </row>
        <row r="965">
          <cell r="F965" t="str">
            <v>Kent State</v>
          </cell>
          <cell r="G965" t="str">
            <v>MAC</v>
          </cell>
          <cell r="H965">
            <v>110</v>
          </cell>
          <cell r="I965">
            <v>95</v>
          </cell>
          <cell r="J965">
            <v>58.54</v>
          </cell>
          <cell r="K965">
            <v>58.45</v>
          </cell>
          <cell r="L965">
            <v>53.47</v>
          </cell>
          <cell r="M965">
            <v>50.61</v>
          </cell>
          <cell r="N965">
            <v>57.26</v>
          </cell>
          <cell r="O965">
            <v>58.09</v>
          </cell>
          <cell r="P965">
            <v>54.63</v>
          </cell>
          <cell r="Q965">
            <v>50.85</v>
          </cell>
          <cell r="R965">
            <v>51.86</v>
          </cell>
          <cell r="S965">
            <v>55.59</v>
          </cell>
          <cell r="T965">
            <v>57.67</v>
          </cell>
          <cell r="U965">
            <v>58.35</v>
          </cell>
          <cell r="V965">
            <v>59.06</v>
          </cell>
          <cell r="W965">
            <v>58.88</v>
          </cell>
          <cell r="X965">
            <v>58.82</v>
          </cell>
        </row>
        <row r="966">
          <cell r="F966" t="str">
            <v>Miami (OH)</v>
          </cell>
          <cell r="G966" t="str">
            <v>MAC</v>
          </cell>
          <cell r="H966">
            <v>80</v>
          </cell>
          <cell r="I966">
            <v>84</v>
          </cell>
          <cell r="J966">
            <v>59.88</v>
          </cell>
          <cell r="K966">
            <v>60.01</v>
          </cell>
          <cell r="L966">
            <v>58.96</v>
          </cell>
          <cell r="M966">
            <v>55.45</v>
          </cell>
          <cell r="N966">
            <v>52.18</v>
          </cell>
          <cell r="O966">
            <v>48.81</v>
          </cell>
          <cell r="P966">
            <v>54.74</v>
          </cell>
          <cell r="Q966">
            <v>55.93</v>
          </cell>
          <cell r="R966">
            <v>58.15</v>
          </cell>
          <cell r="S966">
            <v>61.55</v>
          </cell>
          <cell r="T966">
            <v>63.46</v>
          </cell>
          <cell r="U966">
            <v>62.63</v>
          </cell>
          <cell r="V966">
            <v>61.7</v>
          </cell>
          <cell r="W966">
            <v>61.72</v>
          </cell>
          <cell r="X966">
            <v>61.7</v>
          </cell>
        </row>
        <row r="967">
          <cell r="F967" t="str">
            <v>Northern Illinois</v>
          </cell>
          <cell r="G967" t="str">
            <v>MAC</v>
          </cell>
          <cell r="H967">
            <v>34</v>
          </cell>
          <cell r="I967">
            <v>69</v>
          </cell>
          <cell r="J967">
            <v>68.9</v>
          </cell>
          <cell r="K967">
            <v>70.96</v>
          </cell>
          <cell r="L967">
            <v>68.7</v>
          </cell>
          <cell r="M967">
            <v>67.32</v>
          </cell>
          <cell r="N967">
            <v>67.33</v>
          </cell>
          <cell r="O967">
            <v>64.72</v>
          </cell>
          <cell r="P967">
            <v>64.74</v>
          </cell>
          <cell r="Q967">
            <v>66.56</v>
          </cell>
          <cell r="R967">
            <v>67.86</v>
          </cell>
          <cell r="S967">
            <v>67.72</v>
          </cell>
          <cell r="T967">
            <v>69.86</v>
          </cell>
          <cell r="U967">
            <v>71.47</v>
          </cell>
          <cell r="V967">
            <v>71.43</v>
          </cell>
          <cell r="W967">
            <v>71.28</v>
          </cell>
          <cell r="X967">
            <v>72</v>
          </cell>
        </row>
        <row r="968">
          <cell r="F968" t="str">
            <v>Ohio</v>
          </cell>
          <cell r="G968" t="str">
            <v>MAC</v>
          </cell>
          <cell r="H968">
            <v>78</v>
          </cell>
          <cell r="I968">
            <v>91</v>
          </cell>
          <cell r="J968">
            <v>62.86</v>
          </cell>
          <cell r="K968">
            <v>65.25</v>
          </cell>
          <cell r="L968">
            <v>69.75</v>
          </cell>
          <cell r="M968">
            <v>74.15</v>
          </cell>
          <cell r="N968">
            <v>68.88</v>
          </cell>
          <cell r="O968">
            <v>70.2</v>
          </cell>
          <cell r="P968">
            <v>66.31</v>
          </cell>
          <cell r="Q968">
            <v>64.09</v>
          </cell>
          <cell r="R968">
            <v>65.93</v>
          </cell>
          <cell r="S968">
            <v>65.43</v>
          </cell>
          <cell r="T968">
            <v>67.56</v>
          </cell>
          <cell r="U968">
            <v>67.99</v>
          </cell>
          <cell r="V968">
            <v>68.28</v>
          </cell>
          <cell r="W968">
            <v>68.19</v>
          </cell>
          <cell r="X968">
            <v>67.51</v>
          </cell>
        </row>
        <row r="969">
          <cell r="F969" t="str">
            <v>Temple</v>
          </cell>
          <cell r="G969" t="str">
            <v>MAC</v>
          </cell>
          <cell r="H969">
            <v>53</v>
          </cell>
          <cell r="I969">
            <v>86</v>
          </cell>
          <cell r="J969">
            <v>65.97</v>
          </cell>
          <cell r="K969">
            <v>71.4</v>
          </cell>
          <cell r="L969">
            <v>72.47</v>
          </cell>
          <cell r="M969">
            <v>66.34</v>
          </cell>
          <cell r="N969">
            <v>75.13</v>
          </cell>
          <cell r="O969">
            <v>70.15</v>
          </cell>
          <cell r="P969">
            <v>73.94</v>
          </cell>
          <cell r="Q969">
            <v>77.62</v>
          </cell>
          <cell r="R969">
            <v>74.98</v>
          </cell>
          <cell r="S969">
            <v>72.29</v>
          </cell>
          <cell r="T969">
            <v>71.18</v>
          </cell>
          <cell r="U969">
            <v>70.76</v>
          </cell>
          <cell r="V969">
            <v>71.13</v>
          </cell>
          <cell r="W969">
            <v>71.18</v>
          </cell>
          <cell r="X969">
            <v>71.06</v>
          </cell>
        </row>
        <row r="970">
          <cell r="F970" t="str">
            <v>Toledo </v>
          </cell>
          <cell r="G970" t="str">
            <v>MAC</v>
          </cell>
          <cell r="H970">
            <v>75</v>
          </cell>
          <cell r="I970">
            <v>87</v>
          </cell>
          <cell r="J970">
            <v>61.89</v>
          </cell>
          <cell r="K970">
            <v>66.68</v>
          </cell>
          <cell r="L970">
            <v>69.88</v>
          </cell>
          <cell r="M970">
            <v>66.93</v>
          </cell>
          <cell r="N970">
            <v>66.87</v>
          </cell>
          <cell r="O970">
            <v>70.27</v>
          </cell>
          <cell r="P970">
            <v>72.29</v>
          </cell>
          <cell r="Q970">
            <v>75.87</v>
          </cell>
          <cell r="R970">
            <v>78.74</v>
          </cell>
          <cell r="S970">
            <v>77.7</v>
          </cell>
          <cell r="T970">
            <v>73.28</v>
          </cell>
          <cell r="U970">
            <v>73.29</v>
          </cell>
          <cell r="V970">
            <v>73.35</v>
          </cell>
          <cell r="W970">
            <v>73.82</v>
          </cell>
          <cell r="X970">
            <v>73.8</v>
          </cell>
        </row>
        <row r="971">
          <cell r="F971" t="str">
            <v>Western Michigan</v>
          </cell>
          <cell r="G971" t="str">
            <v>MAC</v>
          </cell>
          <cell r="H971">
            <v>65</v>
          </cell>
          <cell r="I971">
            <v>83</v>
          </cell>
          <cell r="J971">
            <v>63.41</v>
          </cell>
          <cell r="K971">
            <v>60.91</v>
          </cell>
          <cell r="L971">
            <v>62.71</v>
          </cell>
          <cell r="M971">
            <v>68.24</v>
          </cell>
          <cell r="N971">
            <v>69.43</v>
          </cell>
          <cell r="O971">
            <v>72.38</v>
          </cell>
          <cell r="P971">
            <v>73.46</v>
          </cell>
          <cell r="Q971">
            <v>68.36</v>
          </cell>
          <cell r="R971">
            <v>68.57</v>
          </cell>
          <cell r="S971">
            <v>68.23</v>
          </cell>
          <cell r="T971">
            <v>68.21</v>
          </cell>
          <cell r="U971">
            <v>67.95</v>
          </cell>
          <cell r="V971">
            <v>67.91</v>
          </cell>
          <cell r="W971">
            <v>68.11</v>
          </cell>
          <cell r="X971">
            <v>68.1</v>
          </cell>
        </row>
        <row r="972">
          <cell r="F972" t="str">
            <v>Air Force</v>
          </cell>
          <cell r="G972" t="str">
            <v>MWC</v>
          </cell>
          <cell r="H972">
            <v>50</v>
          </cell>
          <cell r="I972">
            <v>66</v>
          </cell>
          <cell r="J972">
            <v>76.75</v>
          </cell>
          <cell r="K972">
            <v>75.46</v>
          </cell>
          <cell r="L972">
            <v>72.69</v>
          </cell>
          <cell r="M972">
            <v>72.66</v>
          </cell>
          <cell r="N972">
            <v>70.51</v>
          </cell>
          <cell r="O972">
            <v>71.87</v>
          </cell>
          <cell r="P972">
            <v>72.24</v>
          </cell>
          <cell r="Q972">
            <v>66.74</v>
          </cell>
          <cell r="R972">
            <v>68.5</v>
          </cell>
          <cell r="S972">
            <v>69.13</v>
          </cell>
          <cell r="T972">
            <v>69.66</v>
          </cell>
          <cell r="U972">
            <v>69.32</v>
          </cell>
          <cell r="V972">
            <v>68.82</v>
          </cell>
          <cell r="W972">
            <v>69.67</v>
          </cell>
          <cell r="X972">
            <v>69.81</v>
          </cell>
        </row>
        <row r="973">
          <cell r="F973" t="str">
            <v>Boise State</v>
          </cell>
          <cell r="G973" t="str">
            <v>MWC</v>
          </cell>
          <cell r="H973">
            <v>6</v>
          </cell>
          <cell r="I973">
            <v>17</v>
          </cell>
          <cell r="J973">
            <v>89.01</v>
          </cell>
          <cell r="K973">
            <v>90.68</v>
          </cell>
          <cell r="L973">
            <v>90.03</v>
          </cell>
          <cell r="M973">
            <v>92.64</v>
          </cell>
          <cell r="N973">
            <v>92.93</v>
          </cell>
          <cell r="O973">
            <v>93.22</v>
          </cell>
          <cell r="P973">
            <v>95.68</v>
          </cell>
          <cell r="Q973">
            <v>98.04</v>
          </cell>
          <cell r="R973">
            <v>92.85</v>
          </cell>
          <cell r="S973">
            <v>93.83</v>
          </cell>
          <cell r="T973">
            <v>93.77</v>
          </cell>
          <cell r="U973">
            <v>88.82</v>
          </cell>
          <cell r="V973">
            <v>89.1</v>
          </cell>
          <cell r="W973">
            <v>88.72</v>
          </cell>
          <cell r="X973">
            <v>88.33</v>
          </cell>
        </row>
        <row r="974">
          <cell r="F974" t="str">
            <v>Colorado State</v>
          </cell>
          <cell r="G974" t="str">
            <v>MWC</v>
          </cell>
          <cell r="H974">
            <v>82</v>
          </cell>
          <cell r="I974">
            <v>98</v>
          </cell>
          <cell r="J974">
            <v>61.58</v>
          </cell>
          <cell r="K974">
            <v>64.08</v>
          </cell>
          <cell r="L974">
            <v>64.07</v>
          </cell>
          <cell r="M974">
            <v>55.75</v>
          </cell>
          <cell r="N974">
            <v>59.57</v>
          </cell>
          <cell r="O974">
            <v>56.92</v>
          </cell>
          <cell r="P974">
            <v>57.87</v>
          </cell>
          <cell r="Q974">
            <v>56.35</v>
          </cell>
          <cell r="R974">
            <v>55.88</v>
          </cell>
          <cell r="S974">
            <v>54.48</v>
          </cell>
          <cell r="T974">
            <v>54.35</v>
          </cell>
          <cell r="U974">
            <v>55.38</v>
          </cell>
          <cell r="V974">
            <v>55.69</v>
          </cell>
          <cell r="W974">
            <v>55.73</v>
          </cell>
          <cell r="X974">
            <v>55.92</v>
          </cell>
        </row>
        <row r="975">
          <cell r="F975" t="str">
            <v>New Mexico </v>
          </cell>
          <cell r="G975" t="str">
            <v>MWC</v>
          </cell>
          <cell r="H975">
            <v>103</v>
          </cell>
          <cell r="I975">
            <v>107</v>
          </cell>
          <cell r="J975">
            <v>57.73</v>
          </cell>
          <cell r="K975">
            <v>55.37</v>
          </cell>
          <cell r="L975">
            <v>52.69</v>
          </cell>
          <cell r="M975">
            <v>45.61</v>
          </cell>
          <cell r="N975">
            <v>47.12</v>
          </cell>
          <cell r="O975">
            <v>43.91</v>
          </cell>
          <cell r="P975">
            <v>44.92</v>
          </cell>
          <cell r="Q975">
            <v>40.93</v>
          </cell>
          <cell r="R975">
            <v>46.33</v>
          </cell>
          <cell r="S975">
            <v>44.18</v>
          </cell>
          <cell r="T975">
            <v>43.61</v>
          </cell>
          <cell r="U975">
            <v>47.51</v>
          </cell>
          <cell r="V975">
            <v>47.35</v>
          </cell>
          <cell r="W975">
            <v>47.76</v>
          </cell>
          <cell r="X975">
            <v>48.15</v>
          </cell>
        </row>
        <row r="976">
          <cell r="F976" t="str">
            <v>San Diego State</v>
          </cell>
          <cell r="G976" t="str">
            <v>MWC</v>
          </cell>
          <cell r="H976">
            <v>38</v>
          </cell>
          <cell r="I976">
            <v>78</v>
          </cell>
          <cell r="J976">
            <v>68.69</v>
          </cell>
          <cell r="K976">
            <v>70.47</v>
          </cell>
          <cell r="L976">
            <v>70.09</v>
          </cell>
          <cell r="M976">
            <v>77.28</v>
          </cell>
          <cell r="N976">
            <v>73.19</v>
          </cell>
          <cell r="O976">
            <v>74.27</v>
          </cell>
          <cell r="P976">
            <v>69.96</v>
          </cell>
          <cell r="Q976">
            <v>72.09</v>
          </cell>
          <cell r="R976">
            <v>73.23</v>
          </cell>
          <cell r="S976">
            <v>71.21</v>
          </cell>
          <cell r="T976">
            <v>70.21</v>
          </cell>
          <cell r="U976">
            <v>71.77</v>
          </cell>
          <cell r="V976">
            <v>71.8</v>
          </cell>
          <cell r="W976">
            <v>72.17</v>
          </cell>
          <cell r="X976">
            <v>72.19</v>
          </cell>
        </row>
        <row r="977">
          <cell r="F977" t="str">
            <v>TCU</v>
          </cell>
          <cell r="G977" t="str">
            <v>MWC</v>
          </cell>
          <cell r="H977">
            <v>19</v>
          </cell>
          <cell r="I977">
            <v>15</v>
          </cell>
          <cell r="J977">
            <v>89.84</v>
          </cell>
          <cell r="K977">
            <v>84.31</v>
          </cell>
          <cell r="L977">
            <v>86.33</v>
          </cell>
          <cell r="M977">
            <v>85.04</v>
          </cell>
          <cell r="N977">
            <v>83.9</v>
          </cell>
          <cell r="O977">
            <v>79.27</v>
          </cell>
          <cell r="P977">
            <v>81.28</v>
          </cell>
          <cell r="Q977">
            <v>78.91</v>
          </cell>
          <cell r="R977">
            <v>79.14</v>
          </cell>
          <cell r="S977">
            <v>79.34</v>
          </cell>
          <cell r="T977">
            <v>79.73</v>
          </cell>
          <cell r="U977">
            <v>83.75</v>
          </cell>
          <cell r="V977">
            <v>83.66</v>
          </cell>
          <cell r="W977">
            <v>83.75</v>
          </cell>
          <cell r="X977">
            <v>84.06</v>
          </cell>
        </row>
        <row r="978">
          <cell r="F978" t="str">
            <v>UNLV</v>
          </cell>
          <cell r="G978" t="str">
            <v>MWC</v>
          </cell>
          <cell r="H978">
            <v>111</v>
          </cell>
          <cell r="I978">
            <v>114</v>
          </cell>
          <cell r="J978">
            <v>60.76</v>
          </cell>
          <cell r="K978">
            <v>59.76</v>
          </cell>
          <cell r="L978">
            <v>55.06</v>
          </cell>
          <cell r="M978">
            <v>62.14</v>
          </cell>
          <cell r="N978">
            <v>57.05</v>
          </cell>
          <cell r="O978">
            <v>56.9</v>
          </cell>
          <cell r="P978">
            <v>55</v>
          </cell>
          <cell r="Q978">
            <v>51.11</v>
          </cell>
          <cell r="R978">
            <v>52.57</v>
          </cell>
          <cell r="S978">
            <v>54.29</v>
          </cell>
          <cell r="T978">
            <v>54.97</v>
          </cell>
          <cell r="U978">
            <v>53.02</v>
          </cell>
          <cell r="V978">
            <v>52.5</v>
          </cell>
          <cell r="W978">
            <v>52.79</v>
          </cell>
          <cell r="X978">
            <v>52.93</v>
          </cell>
        </row>
        <row r="979">
          <cell r="F979" t="str">
            <v>Wyoming</v>
          </cell>
          <cell r="G979" t="str">
            <v>MWC</v>
          </cell>
          <cell r="H979">
            <v>88</v>
          </cell>
          <cell r="I979">
            <v>119</v>
          </cell>
          <cell r="J979">
            <v>62.85</v>
          </cell>
          <cell r="K979">
            <v>64.01</v>
          </cell>
          <cell r="L979">
            <v>64.77</v>
          </cell>
          <cell r="M979">
            <v>70.66</v>
          </cell>
          <cell r="N979">
            <v>68.4</v>
          </cell>
          <cell r="O979">
            <v>66.88</v>
          </cell>
          <cell r="P979">
            <v>62.29</v>
          </cell>
          <cell r="Q979">
            <v>63.07</v>
          </cell>
          <cell r="R979">
            <v>63.45</v>
          </cell>
          <cell r="S979">
            <v>67.12</v>
          </cell>
          <cell r="T979">
            <v>66.02</v>
          </cell>
          <cell r="U979">
            <v>69.18</v>
          </cell>
          <cell r="V979">
            <v>68.86</v>
          </cell>
          <cell r="W979">
            <v>69.73</v>
          </cell>
          <cell r="X979">
            <v>69.58</v>
          </cell>
        </row>
        <row r="980">
          <cell r="F980" t="str">
            <v>Arizona</v>
          </cell>
          <cell r="G980" t="str">
            <v>P12</v>
          </cell>
          <cell r="H980">
            <v>49</v>
          </cell>
          <cell r="I980">
            <v>42</v>
          </cell>
          <cell r="J980">
            <v>79.49</v>
          </cell>
          <cell r="K980">
            <v>80.42</v>
          </cell>
          <cell r="L980">
            <v>76.36</v>
          </cell>
          <cell r="M980">
            <v>72.46</v>
          </cell>
          <cell r="N980">
            <v>72.77</v>
          </cell>
          <cell r="O980">
            <v>71.64</v>
          </cell>
          <cell r="P980">
            <v>65.12</v>
          </cell>
          <cell r="Q980">
            <v>60.88</v>
          </cell>
          <cell r="R980">
            <v>69.74</v>
          </cell>
          <cell r="S980">
            <v>71.33</v>
          </cell>
          <cell r="T980">
            <v>69.8</v>
          </cell>
          <cell r="U980">
            <v>66.37</v>
          </cell>
          <cell r="V980">
            <v>69.88</v>
          </cell>
          <cell r="W980">
            <v>70.97</v>
          </cell>
          <cell r="X980">
            <v>71.07</v>
          </cell>
        </row>
        <row r="981">
          <cell r="F981" t="str">
            <v>Arizona State</v>
          </cell>
          <cell r="G981" t="str">
            <v>P12</v>
          </cell>
          <cell r="H981">
            <v>23</v>
          </cell>
          <cell r="I981">
            <v>29</v>
          </cell>
          <cell r="J981">
            <v>78.79</v>
          </cell>
          <cell r="K981">
            <v>79.16</v>
          </cell>
          <cell r="L981">
            <v>81.49</v>
          </cell>
          <cell r="M981">
            <v>79.57</v>
          </cell>
          <cell r="N981">
            <v>83.48</v>
          </cell>
          <cell r="O981">
            <v>82.84</v>
          </cell>
          <cell r="P981">
            <v>85.51</v>
          </cell>
          <cell r="Q981">
            <v>83.6</v>
          </cell>
          <cell r="R981">
            <v>84.34</v>
          </cell>
          <cell r="S981">
            <v>84.92</v>
          </cell>
          <cell r="T981">
            <v>82.37</v>
          </cell>
          <cell r="U981">
            <v>78.96</v>
          </cell>
          <cell r="V981">
            <v>77.6</v>
          </cell>
          <cell r="W981">
            <v>76.4</v>
          </cell>
          <cell r="X981">
            <v>76.39</v>
          </cell>
        </row>
        <row r="982">
          <cell r="F982" t="str">
            <v>California</v>
          </cell>
          <cell r="G982" t="str">
            <v>P12</v>
          </cell>
          <cell r="H982">
            <v>66</v>
          </cell>
          <cell r="I982">
            <v>33</v>
          </cell>
          <cell r="J982">
            <v>80.28</v>
          </cell>
          <cell r="K982">
            <v>81.45</v>
          </cell>
          <cell r="L982">
            <v>80.33</v>
          </cell>
          <cell r="M982">
            <v>80.55</v>
          </cell>
          <cell r="N982">
            <v>76.77</v>
          </cell>
          <cell r="O982">
            <v>76.8</v>
          </cell>
          <cell r="P982">
            <v>75.16</v>
          </cell>
          <cell r="Q982">
            <v>71.09</v>
          </cell>
          <cell r="R982">
            <v>75.61</v>
          </cell>
          <cell r="S982">
            <v>72.91</v>
          </cell>
          <cell r="T982">
            <v>73.93</v>
          </cell>
          <cell r="U982">
            <v>75.43</v>
          </cell>
          <cell r="V982">
            <v>76.26</v>
          </cell>
          <cell r="W982">
            <v>78.13</v>
          </cell>
          <cell r="X982">
            <v>78.03</v>
          </cell>
        </row>
        <row r="983">
          <cell r="F983" t="str">
            <v>Colorado</v>
          </cell>
          <cell r="G983" t="str">
            <v>P12</v>
          </cell>
          <cell r="H983">
            <v>72</v>
          </cell>
          <cell r="I983">
            <v>59</v>
          </cell>
          <cell r="J983">
            <v>69.54</v>
          </cell>
          <cell r="K983">
            <v>66.4</v>
          </cell>
          <cell r="L983">
            <v>63.61</v>
          </cell>
          <cell r="M983">
            <v>65</v>
          </cell>
          <cell r="N983">
            <v>64.82</v>
          </cell>
          <cell r="O983">
            <v>63.39</v>
          </cell>
          <cell r="P983">
            <v>62.73</v>
          </cell>
          <cell r="Q983">
            <v>60.06</v>
          </cell>
          <cell r="R983">
            <v>58.72</v>
          </cell>
          <cell r="S983">
            <v>58.79</v>
          </cell>
          <cell r="T983">
            <v>57.79</v>
          </cell>
          <cell r="U983">
            <v>61.24</v>
          </cell>
          <cell r="V983">
            <v>60.21</v>
          </cell>
          <cell r="W983">
            <v>63.33</v>
          </cell>
          <cell r="X983">
            <v>63.3</v>
          </cell>
        </row>
        <row r="984">
          <cell r="F984" t="str">
            <v>Oregon</v>
          </cell>
          <cell r="G984" t="str">
            <v>P12</v>
          </cell>
          <cell r="H984">
            <v>5</v>
          </cell>
          <cell r="I984">
            <v>3</v>
          </cell>
          <cell r="J984">
            <v>90.78</v>
          </cell>
          <cell r="K984">
            <v>86.55</v>
          </cell>
          <cell r="L984">
            <v>88.14</v>
          </cell>
          <cell r="M984">
            <v>87.09</v>
          </cell>
          <cell r="N984">
            <v>89.81</v>
          </cell>
          <cell r="O984">
            <v>90.03</v>
          </cell>
          <cell r="P984">
            <v>90.18</v>
          </cell>
          <cell r="Q984">
            <v>92.42</v>
          </cell>
          <cell r="R984">
            <v>90.83</v>
          </cell>
          <cell r="S984">
            <v>89.77</v>
          </cell>
          <cell r="T984">
            <v>92.47</v>
          </cell>
          <cell r="U984">
            <v>95.28</v>
          </cell>
          <cell r="V984">
            <v>90.86</v>
          </cell>
          <cell r="W984">
            <v>91.55</v>
          </cell>
          <cell r="X984">
            <v>91.08</v>
          </cell>
        </row>
        <row r="985">
          <cell r="F985" t="str">
            <v>Oregon State</v>
          </cell>
          <cell r="G985" t="str">
            <v>P12</v>
          </cell>
          <cell r="H985">
            <v>48</v>
          </cell>
          <cell r="I985">
            <v>46</v>
          </cell>
          <cell r="J985">
            <v>81.23</v>
          </cell>
          <cell r="K985">
            <v>74.42</v>
          </cell>
          <cell r="L985">
            <v>62.83</v>
          </cell>
          <cell r="M985">
            <v>62.43</v>
          </cell>
          <cell r="N985">
            <v>59.98</v>
          </cell>
          <cell r="O985">
            <v>58.37</v>
          </cell>
          <cell r="P985">
            <v>65.31</v>
          </cell>
          <cell r="Q985">
            <v>59.02</v>
          </cell>
          <cell r="R985">
            <v>62.81</v>
          </cell>
          <cell r="S985">
            <v>63.28</v>
          </cell>
          <cell r="T985">
            <v>63.65</v>
          </cell>
          <cell r="U985">
            <v>62.65</v>
          </cell>
          <cell r="V985">
            <v>66.16</v>
          </cell>
          <cell r="W985">
            <v>66.7</v>
          </cell>
          <cell r="X985">
            <v>66.84</v>
          </cell>
        </row>
        <row r="986">
          <cell r="F986" t="str">
            <v>Southern Cal</v>
          </cell>
          <cell r="G986" t="str">
            <v>P12</v>
          </cell>
          <cell r="H986">
            <v>25</v>
          </cell>
          <cell r="I986">
            <v>22</v>
          </cell>
          <cell r="J986">
            <v>87.15</v>
          </cell>
          <cell r="K986">
            <v>85.54</v>
          </cell>
          <cell r="L986">
            <v>84.47</v>
          </cell>
          <cell r="M986">
            <v>88.32</v>
          </cell>
          <cell r="N986">
            <v>82.16</v>
          </cell>
          <cell r="O986">
            <v>80.14</v>
          </cell>
          <cell r="P986">
            <v>80.16</v>
          </cell>
          <cell r="Q986">
            <v>79.56</v>
          </cell>
          <cell r="R986">
            <v>83.65</v>
          </cell>
          <cell r="S986">
            <v>83.2</v>
          </cell>
          <cell r="T986">
            <v>82.31</v>
          </cell>
          <cell r="U986">
            <v>83.89</v>
          </cell>
          <cell r="V986">
            <v>85.61</v>
          </cell>
          <cell r="W986">
            <v>87.45</v>
          </cell>
          <cell r="X986">
            <v>87.25</v>
          </cell>
        </row>
        <row r="987">
          <cell r="F987" t="str">
            <v>Stanford</v>
          </cell>
          <cell r="G987" t="str">
            <v>P12</v>
          </cell>
          <cell r="H987">
            <v>4</v>
          </cell>
          <cell r="I987">
            <v>7</v>
          </cell>
          <cell r="J987">
            <v>85.42</v>
          </cell>
          <cell r="K987">
            <v>86.45</v>
          </cell>
          <cell r="L987">
            <v>85.98</v>
          </cell>
          <cell r="M987">
            <v>89.66</v>
          </cell>
          <cell r="N987">
            <v>90.25</v>
          </cell>
          <cell r="O987">
            <v>90.82</v>
          </cell>
          <cell r="P987">
            <v>90.67</v>
          </cell>
          <cell r="Q987">
            <v>91.72</v>
          </cell>
          <cell r="R987">
            <v>86.59</v>
          </cell>
          <cell r="S987">
            <v>92.54</v>
          </cell>
          <cell r="T987">
            <v>92.51</v>
          </cell>
          <cell r="U987">
            <v>90.62</v>
          </cell>
          <cell r="V987">
            <v>90.05</v>
          </cell>
          <cell r="W987">
            <v>91.38</v>
          </cell>
          <cell r="X987">
            <v>91.13</v>
          </cell>
        </row>
        <row r="988">
          <cell r="F988" t="str">
            <v>UCLA</v>
          </cell>
          <cell r="G988" t="str">
            <v>P12</v>
          </cell>
          <cell r="H988">
            <v>84</v>
          </cell>
          <cell r="I988">
            <v>54</v>
          </cell>
          <cell r="J988">
            <v>73.67</v>
          </cell>
          <cell r="K988">
            <v>70.84</v>
          </cell>
          <cell r="L988">
            <v>70.18</v>
          </cell>
          <cell r="M988">
            <v>66.96</v>
          </cell>
          <cell r="N988">
            <v>69.54</v>
          </cell>
          <cell r="O988">
            <v>71.64</v>
          </cell>
          <cell r="P988">
            <v>72.6</v>
          </cell>
          <cell r="Q988">
            <v>72.07</v>
          </cell>
          <cell r="R988">
            <v>67.72</v>
          </cell>
          <cell r="S988">
            <v>71.84</v>
          </cell>
          <cell r="T988">
            <v>73.61</v>
          </cell>
          <cell r="U988">
            <v>71.44</v>
          </cell>
          <cell r="V988">
            <v>73.37</v>
          </cell>
          <cell r="W988">
            <v>72.33</v>
          </cell>
          <cell r="X988">
            <v>72.59</v>
          </cell>
        </row>
        <row r="989">
          <cell r="F989" t="str">
            <v>Utah</v>
          </cell>
          <cell r="G989" t="str">
            <v>P12</v>
          </cell>
          <cell r="H989">
            <v>21</v>
          </cell>
          <cell r="I989">
            <v>30</v>
          </cell>
          <cell r="J989">
            <v>82</v>
          </cell>
          <cell r="K989">
            <v>81.47</v>
          </cell>
          <cell r="L989">
            <v>79.74</v>
          </cell>
          <cell r="M989">
            <v>85.47</v>
          </cell>
          <cell r="N989">
            <v>82.68</v>
          </cell>
          <cell r="O989">
            <v>79.03</v>
          </cell>
          <cell r="P989">
            <v>77.26</v>
          </cell>
          <cell r="Q989">
            <v>77.21</v>
          </cell>
          <cell r="R989">
            <v>74.25</v>
          </cell>
          <cell r="S989">
            <v>75.03</v>
          </cell>
          <cell r="T989">
            <v>75.84</v>
          </cell>
          <cell r="U989">
            <v>77.37</v>
          </cell>
          <cell r="V989">
            <v>77.65</v>
          </cell>
          <cell r="W989">
            <v>75.79</v>
          </cell>
          <cell r="X989">
            <v>75.99</v>
          </cell>
        </row>
        <row r="990">
          <cell r="F990" t="str">
            <v>Washington</v>
          </cell>
          <cell r="G990" t="str">
            <v>P12</v>
          </cell>
          <cell r="H990">
            <v>57</v>
          </cell>
          <cell r="I990">
            <v>43</v>
          </cell>
          <cell r="J990">
            <v>74.19</v>
          </cell>
          <cell r="K990">
            <v>74.37</v>
          </cell>
          <cell r="L990">
            <v>75.52</v>
          </cell>
          <cell r="M990">
            <v>72.43</v>
          </cell>
          <cell r="N990">
            <v>75.96</v>
          </cell>
          <cell r="O990">
            <v>78.9</v>
          </cell>
          <cell r="P990">
            <v>78.27</v>
          </cell>
          <cell r="Q990">
            <v>80.09</v>
          </cell>
          <cell r="R990">
            <v>77.28</v>
          </cell>
          <cell r="S990">
            <v>78.87</v>
          </cell>
          <cell r="T990">
            <v>77.1</v>
          </cell>
          <cell r="U990">
            <v>77.22</v>
          </cell>
          <cell r="V990">
            <v>74.2</v>
          </cell>
          <cell r="W990">
            <v>75.44</v>
          </cell>
          <cell r="X990">
            <v>75.32</v>
          </cell>
        </row>
        <row r="991">
          <cell r="F991" t="str">
            <v>Washington State</v>
          </cell>
          <cell r="G991" t="str">
            <v>P12</v>
          </cell>
          <cell r="H991">
            <v>93</v>
          </cell>
          <cell r="I991">
            <v>77</v>
          </cell>
          <cell r="J991">
            <v>64.39</v>
          </cell>
          <cell r="K991">
            <v>65.7</v>
          </cell>
          <cell r="L991">
            <v>70.78</v>
          </cell>
          <cell r="M991">
            <v>71.84</v>
          </cell>
          <cell r="N991">
            <v>68.29</v>
          </cell>
          <cell r="O991">
            <v>69.82</v>
          </cell>
          <cell r="P991">
            <v>67.22</v>
          </cell>
          <cell r="Q991">
            <v>67.53</v>
          </cell>
          <cell r="R991">
            <v>62.6</v>
          </cell>
          <cell r="S991">
            <v>64.85</v>
          </cell>
          <cell r="T991">
            <v>63.54</v>
          </cell>
          <cell r="U991">
            <v>67.46</v>
          </cell>
          <cell r="V991">
            <v>67.41</v>
          </cell>
          <cell r="W991">
            <v>67.52</v>
          </cell>
          <cell r="X991">
            <v>67.57</v>
          </cell>
        </row>
        <row r="992">
          <cell r="F992" t="str">
            <v>Arkansas State</v>
          </cell>
          <cell r="G992" t="str">
            <v>SB</v>
          </cell>
          <cell r="H992">
            <v>115</v>
          </cell>
          <cell r="I992">
            <v>102</v>
          </cell>
          <cell r="J992">
            <v>59.61</v>
          </cell>
          <cell r="K992">
            <v>58.34</v>
          </cell>
          <cell r="L992">
            <v>64.12</v>
          </cell>
          <cell r="M992">
            <v>65.14</v>
          </cell>
          <cell r="N992">
            <v>66.67</v>
          </cell>
          <cell r="O992">
            <v>64.26</v>
          </cell>
          <cell r="P992">
            <v>65.43</v>
          </cell>
          <cell r="Q992">
            <v>67.87</v>
          </cell>
          <cell r="R992">
            <v>71.4</v>
          </cell>
          <cell r="S992">
            <v>71.53</v>
          </cell>
          <cell r="T992">
            <v>70.9</v>
          </cell>
          <cell r="U992">
            <v>72.08</v>
          </cell>
          <cell r="V992">
            <v>71.88</v>
          </cell>
          <cell r="W992">
            <v>72.12</v>
          </cell>
          <cell r="X992">
            <v>71.94</v>
          </cell>
        </row>
        <row r="993">
          <cell r="F993" t="str">
            <v>Florida Atlantic</v>
          </cell>
          <cell r="G993" t="str">
            <v>SB</v>
          </cell>
          <cell r="H993">
            <v>107</v>
          </cell>
          <cell r="I993">
            <v>110</v>
          </cell>
          <cell r="J993">
            <v>57.12</v>
          </cell>
          <cell r="K993">
            <v>56.72</v>
          </cell>
          <cell r="L993">
            <v>54.1</v>
          </cell>
          <cell r="M993">
            <v>50.86</v>
          </cell>
          <cell r="N993">
            <v>53.42</v>
          </cell>
          <cell r="O993">
            <v>55.73</v>
          </cell>
          <cell r="P993">
            <v>50.22</v>
          </cell>
          <cell r="Q993">
            <v>40.91</v>
          </cell>
          <cell r="R993">
            <v>46.09</v>
          </cell>
          <cell r="S993">
            <v>46.13</v>
          </cell>
          <cell r="T993">
            <v>44.97</v>
          </cell>
          <cell r="U993">
            <v>44.7</v>
          </cell>
          <cell r="V993">
            <v>41.18</v>
          </cell>
          <cell r="W993">
            <v>45.46</v>
          </cell>
          <cell r="X993">
            <v>44.05</v>
          </cell>
        </row>
        <row r="994">
          <cell r="F994" t="str">
            <v>Florida Intl</v>
          </cell>
          <cell r="G994" t="str">
            <v>SB</v>
          </cell>
          <cell r="H994">
            <v>74</v>
          </cell>
          <cell r="I994">
            <v>90</v>
          </cell>
          <cell r="J994">
            <v>58.89</v>
          </cell>
          <cell r="K994">
            <v>61.81</v>
          </cell>
          <cell r="L994">
            <v>67.77</v>
          </cell>
          <cell r="M994">
            <v>73.82</v>
          </cell>
          <cell r="N994">
            <v>67.53</v>
          </cell>
          <cell r="O994">
            <v>64.22</v>
          </cell>
          <cell r="P994">
            <v>64.63</v>
          </cell>
          <cell r="Q994">
            <v>65.6</v>
          </cell>
          <cell r="R994">
            <v>64.32</v>
          </cell>
          <cell r="S994">
            <v>64.86</v>
          </cell>
          <cell r="T994">
            <v>63.37</v>
          </cell>
          <cell r="U994">
            <v>63.96</v>
          </cell>
          <cell r="V994">
            <v>64.5</v>
          </cell>
          <cell r="W994">
            <v>65.18</v>
          </cell>
          <cell r="X994">
            <v>65.15</v>
          </cell>
        </row>
        <row r="995">
          <cell r="F995" t="str">
            <v>Middle Tenn St</v>
          </cell>
          <cell r="G995" t="str">
            <v>SB</v>
          </cell>
          <cell r="H995">
            <v>102</v>
          </cell>
          <cell r="I995">
            <v>97</v>
          </cell>
          <cell r="J995">
            <v>61.48</v>
          </cell>
          <cell r="K995">
            <v>60.52</v>
          </cell>
          <cell r="L995">
            <v>55.9</v>
          </cell>
          <cell r="M995">
            <v>56.8</v>
          </cell>
          <cell r="N995">
            <v>56.43</v>
          </cell>
          <cell r="O995">
            <v>58.03</v>
          </cell>
          <cell r="P995">
            <v>53.46</v>
          </cell>
          <cell r="Q995">
            <v>50.17</v>
          </cell>
          <cell r="R995">
            <v>55.58</v>
          </cell>
          <cell r="S995">
            <v>53.87</v>
          </cell>
          <cell r="T995">
            <v>53.4</v>
          </cell>
          <cell r="U995">
            <v>50.77</v>
          </cell>
          <cell r="V995">
            <v>49.59</v>
          </cell>
          <cell r="W995">
            <v>50.32</v>
          </cell>
          <cell r="X995">
            <v>48.68</v>
          </cell>
        </row>
        <row r="996">
          <cell r="F996" t="str">
            <v>North Texas</v>
          </cell>
          <cell r="G996" t="str">
            <v>SB</v>
          </cell>
          <cell r="H996">
            <v>98</v>
          </cell>
          <cell r="I996">
            <v>99</v>
          </cell>
          <cell r="J996">
            <v>52.77</v>
          </cell>
          <cell r="K996">
            <v>50.18</v>
          </cell>
          <cell r="L996">
            <v>51.5</v>
          </cell>
          <cell r="M996">
            <v>52.4</v>
          </cell>
          <cell r="N996">
            <v>55.54</v>
          </cell>
          <cell r="O996">
            <v>55.39</v>
          </cell>
          <cell r="P996">
            <v>56.69</v>
          </cell>
          <cell r="Q996">
            <v>56.09</v>
          </cell>
          <cell r="R996">
            <v>58.57</v>
          </cell>
          <cell r="S996">
            <v>58.18</v>
          </cell>
          <cell r="T996">
            <v>58.38</v>
          </cell>
          <cell r="U996">
            <v>59.53</v>
          </cell>
          <cell r="V996">
            <v>57.3</v>
          </cell>
          <cell r="W996">
            <v>57.76</v>
          </cell>
          <cell r="X996">
            <v>59.17</v>
          </cell>
        </row>
        <row r="997">
          <cell r="F997" t="str">
            <v>Troy</v>
          </cell>
          <cell r="G997" t="str">
            <v>SB</v>
          </cell>
          <cell r="H997">
            <v>83</v>
          </cell>
          <cell r="I997">
            <v>94</v>
          </cell>
          <cell r="J997">
            <v>68.5</v>
          </cell>
          <cell r="K997">
            <v>66.35</v>
          </cell>
          <cell r="L997">
            <v>65.77</v>
          </cell>
          <cell r="M997">
            <v>66.31</v>
          </cell>
          <cell r="N997">
            <v>65.99</v>
          </cell>
          <cell r="O997">
            <v>67.25</v>
          </cell>
          <cell r="P997">
            <v>63.52</v>
          </cell>
          <cell r="Q997">
            <v>53.56</v>
          </cell>
          <cell r="R997">
            <v>55.42</v>
          </cell>
          <cell r="S997">
            <v>54.57</v>
          </cell>
          <cell r="T997">
            <v>53.89</v>
          </cell>
          <cell r="U997">
            <v>53.04</v>
          </cell>
          <cell r="V997">
            <v>53.35</v>
          </cell>
          <cell r="W997">
            <v>53.08</v>
          </cell>
          <cell r="X997">
            <v>52.9</v>
          </cell>
        </row>
        <row r="998">
          <cell r="F998" t="str">
            <v>UL Lafayette</v>
          </cell>
          <cell r="G998" t="str">
            <v>SB</v>
          </cell>
          <cell r="H998">
            <v>120</v>
          </cell>
          <cell r="I998">
            <v>113</v>
          </cell>
          <cell r="J998">
            <v>55.72</v>
          </cell>
          <cell r="K998">
            <v>56.39</v>
          </cell>
          <cell r="L998">
            <v>61.31</v>
          </cell>
          <cell r="M998">
            <v>61.3</v>
          </cell>
          <cell r="N998">
            <v>67.15</v>
          </cell>
          <cell r="O998">
            <v>66.16</v>
          </cell>
          <cell r="P998">
            <v>67.75</v>
          </cell>
          <cell r="Q998">
            <v>70.44</v>
          </cell>
          <cell r="R998">
            <v>64.08</v>
          </cell>
          <cell r="S998">
            <v>66.42</v>
          </cell>
          <cell r="T998">
            <v>65.64</v>
          </cell>
          <cell r="U998">
            <v>65.9</v>
          </cell>
          <cell r="V998">
            <v>65.41</v>
          </cell>
          <cell r="W998">
            <v>65.32</v>
          </cell>
          <cell r="X998">
            <v>65.34</v>
          </cell>
        </row>
        <row r="999">
          <cell r="F999" t="str">
            <v>UL Monroe</v>
          </cell>
          <cell r="G999" t="str">
            <v>SB</v>
          </cell>
          <cell r="H999">
            <v>96</v>
          </cell>
          <cell r="I999">
            <v>100</v>
          </cell>
          <cell r="J999">
            <v>57.67</v>
          </cell>
          <cell r="K999">
            <v>56.24</v>
          </cell>
          <cell r="L999">
            <v>59.27</v>
          </cell>
          <cell r="M999">
            <v>58.53</v>
          </cell>
          <cell r="N999">
            <v>55.68</v>
          </cell>
          <cell r="O999">
            <v>54.95</v>
          </cell>
          <cell r="P999">
            <v>53.09</v>
          </cell>
          <cell r="Q999">
            <v>59.84</v>
          </cell>
          <cell r="R999">
            <v>58.64</v>
          </cell>
          <cell r="S999">
            <v>55.84</v>
          </cell>
          <cell r="T999">
            <v>57.62</v>
          </cell>
          <cell r="U999">
            <v>58.64</v>
          </cell>
          <cell r="V999">
            <v>56.91</v>
          </cell>
          <cell r="W999">
            <v>57.5</v>
          </cell>
          <cell r="X999">
            <v>58.78</v>
          </cell>
        </row>
        <row r="1000">
          <cell r="F1000" t="str">
            <v>Western Kentucky </v>
          </cell>
          <cell r="G1000" t="str">
            <v>SB</v>
          </cell>
          <cell r="H1000">
            <v>118</v>
          </cell>
          <cell r="I1000">
            <v>106</v>
          </cell>
          <cell r="J1000">
            <v>51.95</v>
          </cell>
          <cell r="K1000">
            <v>51.49</v>
          </cell>
          <cell r="L1000">
            <v>52.03</v>
          </cell>
          <cell r="M1000">
            <v>43.31</v>
          </cell>
          <cell r="N1000">
            <v>44.47</v>
          </cell>
          <cell r="O1000">
            <v>44.84</v>
          </cell>
          <cell r="P1000">
            <v>49.17</v>
          </cell>
          <cell r="Q1000">
            <v>51.48</v>
          </cell>
          <cell r="R1000">
            <v>57.55</v>
          </cell>
          <cell r="S1000">
            <v>58.87</v>
          </cell>
          <cell r="T1000">
            <v>60.42</v>
          </cell>
          <cell r="U1000">
            <v>61.03</v>
          </cell>
          <cell r="V1000">
            <v>61.21</v>
          </cell>
          <cell r="W1000">
            <v>62.49</v>
          </cell>
          <cell r="X1000">
            <v>62.57</v>
          </cell>
        </row>
        <row r="1001">
          <cell r="F1001" t="str">
            <v>Alabama </v>
          </cell>
          <cell r="G1001" t="str">
            <v>SEC</v>
          </cell>
          <cell r="H1001">
            <v>3</v>
          </cell>
          <cell r="I1001">
            <v>1</v>
          </cell>
          <cell r="J1001">
            <v>92.53</v>
          </cell>
          <cell r="K1001">
            <v>91.96</v>
          </cell>
          <cell r="L1001">
            <v>94.12</v>
          </cell>
          <cell r="M1001">
            <v>93.98</v>
          </cell>
          <cell r="N1001">
            <v>97.73</v>
          </cell>
          <cell r="O1001">
            <v>101.35</v>
          </cell>
          <cell r="P1001">
            <v>102.87</v>
          </cell>
          <cell r="Q1001">
            <v>105.28</v>
          </cell>
          <cell r="R1001">
            <v>98.15</v>
          </cell>
          <cell r="S1001">
            <v>97.14</v>
          </cell>
          <cell r="T1001">
            <v>99.56</v>
          </cell>
          <cell r="U1001">
            <v>97.96</v>
          </cell>
          <cell r="V1001">
            <v>98.49</v>
          </cell>
          <cell r="W1001">
            <v>99.08</v>
          </cell>
          <cell r="X1001">
            <v>98.99</v>
          </cell>
        </row>
        <row r="1002">
          <cell r="F1002" t="str">
            <v>Arkansas</v>
          </cell>
          <cell r="G1002" t="str">
            <v>SEC</v>
          </cell>
          <cell r="H1002">
            <v>11</v>
          </cell>
          <cell r="I1002">
            <v>10</v>
          </cell>
          <cell r="J1002">
            <v>83.7</v>
          </cell>
          <cell r="K1002">
            <v>83.86</v>
          </cell>
          <cell r="L1002">
            <v>82.62</v>
          </cell>
          <cell r="M1002">
            <v>82.39</v>
          </cell>
          <cell r="N1002">
            <v>82.1</v>
          </cell>
          <cell r="O1002">
            <v>85.68</v>
          </cell>
          <cell r="P1002">
            <v>88.16</v>
          </cell>
          <cell r="Q1002">
            <v>89.26</v>
          </cell>
          <cell r="R1002">
            <v>86.4</v>
          </cell>
          <cell r="S1002">
            <v>85.14</v>
          </cell>
          <cell r="T1002">
            <v>87.1</v>
          </cell>
          <cell r="U1002">
            <v>88.35</v>
          </cell>
          <cell r="V1002">
            <v>89.92</v>
          </cell>
          <cell r="W1002">
            <v>89.52</v>
          </cell>
          <cell r="X1002">
            <v>89.48</v>
          </cell>
        </row>
        <row r="1003">
          <cell r="F1003" t="str">
            <v>Auburn</v>
          </cell>
          <cell r="G1003" t="str">
            <v>SEC</v>
          </cell>
          <cell r="H1003">
            <v>18</v>
          </cell>
          <cell r="I1003">
            <v>32</v>
          </cell>
          <cell r="J1003">
            <v>86.97</v>
          </cell>
          <cell r="K1003">
            <v>84.3</v>
          </cell>
          <cell r="L1003">
            <v>85.72</v>
          </cell>
          <cell r="M1003">
            <v>81.71</v>
          </cell>
          <cell r="N1003">
            <v>79.14</v>
          </cell>
          <cell r="O1003">
            <v>83.88</v>
          </cell>
          <cell r="P1003">
            <v>82</v>
          </cell>
          <cell r="Q1003">
            <v>82.33</v>
          </cell>
          <cell r="R1003">
            <v>80.36</v>
          </cell>
          <cell r="S1003">
            <v>79.59</v>
          </cell>
          <cell r="T1003">
            <v>80.42</v>
          </cell>
          <cell r="U1003">
            <v>77.42</v>
          </cell>
          <cell r="V1003">
            <v>76.7</v>
          </cell>
          <cell r="W1003">
            <v>76.56</v>
          </cell>
          <cell r="X1003">
            <v>76.56</v>
          </cell>
        </row>
        <row r="1004">
          <cell r="F1004" t="str">
            <v>Florida</v>
          </cell>
          <cell r="G1004" t="str">
            <v>SEC</v>
          </cell>
          <cell r="H1004">
            <v>30</v>
          </cell>
          <cell r="I1004">
            <v>14</v>
          </cell>
          <cell r="J1004">
            <v>89.48</v>
          </cell>
          <cell r="K1004">
            <v>89.33</v>
          </cell>
          <cell r="L1004">
            <v>88.28</v>
          </cell>
          <cell r="M1004">
            <v>89.4</v>
          </cell>
          <cell r="N1004">
            <v>91.85</v>
          </cell>
          <cell r="O1004">
            <v>88.6</v>
          </cell>
          <cell r="P1004">
            <v>86.21</v>
          </cell>
          <cell r="Q1004">
            <v>81.36</v>
          </cell>
          <cell r="R1004">
            <v>80.71</v>
          </cell>
          <cell r="S1004">
            <v>78.61</v>
          </cell>
          <cell r="T1004">
            <v>80.5</v>
          </cell>
          <cell r="U1004">
            <v>79.08</v>
          </cell>
          <cell r="V1004">
            <v>78.9</v>
          </cell>
          <cell r="W1004">
            <v>76.8</v>
          </cell>
          <cell r="X1004">
            <v>76.75</v>
          </cell>
        </row>
        <row r="1005">
          <cell r="F1005" t="str">
            <v>Georgia </v>
          </cell>
          <cell r="G1005" t="str">
            <v>SEC</v>
          </cell>
          <cell r="H1005">
            <v>33</v>
          </cell>
          <cell r="I1005">
            <v>12</v>
          </cell>
          <cell r="J1005">
            <v>80.82</v>
          </cell>
          <cell r="K1005">
            <v>78.01</v>
          </cell>
          <cell r="L1005">
            <v>74.74</v>
          </cell>
          <cell r="M1005">
            <v>79.16</v>
          </cell>
          <cell r="N1005">
            <v>80.27</v>
          </cell>
          <cell r="O1005">
            <v>80.19</v>
          </cell>
          <cell r="P1005">
            <v>82.39</v>
          </cell>
          <cell r="Q1005">
            <v>82.91</v>
          </cell>
          <cell r="R1005">
            <v>84.45</v>
          </cell>
          <cell r="S1005">
            <v>85.03</v>
          </cell>
          <cell r="T1005">
            <v>85.71</v>
          </cell>
          <cell r="U1005">
            <v>86.41</v>
          </cell>
          <cell r="V1005">
            <v>85.62</v>
          </cell>
          <cell r="W1005">
            <v>86.02</v>
          </cell>
          <cell r="X1005">
            <v>85.12</v>
          </cell>
        </row>
        <row r="1006">
          <cell r="F1006" t="str">
            <v>Kentucky</v>
          </cell>
          <cell r="G1006" t="str">
            <v>SEC</v>
          </cell>
          <cell r="H1006">
            <v>52</v>
          </cell>
          <cell r="I1006">
            <v>39</v>
          </cell>
          <cell r="J1006">
            <v>73.14</v>
          </cell>
          <cell r="K1006">
            <v>73.6</v>
          </cell>
          <cell r="L1006">
            <v>76.9</v>
          </cell>
          <cell r="M1006">
            <v>68.06</v>
          </cell>
          <cell r="N1006">
            <v>64.54</v>
          </cell>
          <cell r="O1006">
            <v>64.39</v>
          </cell>
          <cell r="P1006">
            <v>62.53</v>
          </cell>
          <cell r="Q1006">
            <v>59.5</v>
          </cell>
          <cell r="R1006">
            <v>63.36</v>
          </cell>
          <cell r="S1006">
            <v>62.55</v>
          </cell>
          <cell r="T1006">
            <v>65.14</v>
          </cell>
          <cell r="U1006">
            <v>62.95</v>
          </cell>
          <cell r="V1006">
            <v>63.86</v>
          </cell>
          <cell r="W1006">
            <v>66.26</v>
          </cell>
          <cell r="X1006">
            <v>66.26</v>
          </cell>
        </row>
        <row r="1007">
          <cell r="F1007" t="str">
            <v>LSU </v>
          </cell>
          <cell r="G1007" t="str">
            <v>SEC</v>
          </cell>
          <cell r="H1007">
            <v>1</v>
          </cell>
          <cell r="I1007">
            <v>8</v>
          </cell>
          <cell r="J1007">
            <v>88.41</v>
          </cell>
          <cell r="K1007">
            <v>91.21</v>
          </cell>
          <cell r="L1007">
            <v>93.23</v>
          </cell>
          <cell r="M1007">
            <v>93.19</v>
          </cell>
          <cell r="N1007">
            <v>97.33</v>
          </cell>
          <cell r="O1007">
            <v>97.51</v>
          </cell>
          <cell r="P1007">
            <v>99.12</v>
          </cell>
          <cell r="Q1007">
            <v>103.67</v>
          </cell>
          <cell r="R1007">
            <v>98.23</v>
          </cell>
          <cell r="S1007">
            <v>97.16</v>
          </cell>
          <cell r="T1007">
            <v>102.98</v>
          </cell>
          <cell r="U1007">
            <v>100.28</v>
          </cell>
          <cell r="V1007">
            <v>100.51</v>
          </cell>
          <cell r="W1007">
            <v>101.91</v>
          </cell>
          <cell r="X1007">
            <v>102.97</v>
          </cell>
        </row>
        <row r="1008">
          <cell r="F1008" t="str">
            <v>Mississippi</v>
          </cell>
          <cell r="G1008" t="str">
            <v>SEC</v>
          </cell>
          <cell r="H1008">
            <v>73</v>
          </cell>
          <cell r="I1008">
            <v>37</v>
          </cell>
          <cell r="J1008">
            <v>74.3</v>
          </cell>
          <cell r="K1008">
            <v>71.87</v>
          </cell>
          <cell r="L1008">
            <v>73.07</v>
          </cell>
          <cell r="M1008">
            <v>67.26</v>
          </cell>
          <cell r="N1008">
            <v>65.34</v>
          </cell>
          <cell r="O1008">
            <v>67.46</v>
          </cell>
          <cell r="P1008">
            <v>67.29</v>
          </cell>
          <cell r="Q1008">
            <v>64.25</v>
          </cell>
          <cell r="R1008">
            <v>65.46</v>
          </cell>
          <cell r="S1008">
            <v>65.27</v>
          </cell>
          <cell r="T1008">
            <v>63.03</v>
          </cell>
          <cell r="U1008">
            <v>60.84</v>
          </cell>
          <cell r="V1008">
            <v>61.4</v>
          </cell>
          <cell r="W1008">
            <v>61.6</v>
          </cell>
          <cell r="X1008">
            <v>61.65</v>
          </cell>
        </row>
        <row r="1009">
          <cell r="F1009" t="str">
            <v>Mississippi State</v>
          </cell>
          <cell r="G1009" t="str">
            <v>SEC</v>
          </cell>
          <cell r="H1009">
            <v>20</v>
          </cell>
          <cell r="I1009">
            <v>34</v>
          </cell>
          <cell r="J1009">
            <v>76.77</v>
          </cell>
          <cell r="K1009">
            <v>79.13</v>
          </cell>
          <cell r="L1009">
            <v>75.72</v>
          </cell>
          <cell r="M1009">
            <v>73.72</v>
          </cell>
          <cell r="N1009">
            <v>73.52</v>
          </cell>
          <cell r="O1009">
            <v>71.96</v>
          </cell>
          <cell r="P1009">
            <v>72.88</v>
          </cell>
          <cell r="Q1009">
            <v>71.67</v>
          </cell>
          <cell r="R1009">
            <v>74.6</v>
          </cell>
          <cell r="S1009">
            <v>75.9</v>
          </cell>
          <cell r="T1009">
            <v>77.32</v>
          </cell>
          <cell r="U1009">
            <v>76.03</v>
          </cell>
          <cell r="V1009">
            <v>76.13</v>
          </cell>
          <cell r="W1009">
            <v>77.44</v>
          </cell>
          <cell r="X1009">
            <v>77.44</v>
          </cell>
        </row>
        <row r="1010">
          <cell r="F1010" t="str">
            <v>South Carolina</v>
          </cell>
          <cell r="G1010" t="str">
            <v>SEC</v>
          </cell>
          <cell r="H1010">
            <v>16</v>
          </cell>
          <cell r="I1010">
            <v>9</v>
          </cell>
          <cell r="J1010">
            <v>80.44</v>
          </cell>
          <cell r="K1010">
            <v>81.78</v>
          </cell>
          <cell r="L1010">
            <v>83.39</v>
          </cell>
          <cell r="M1010">
            <v>85.24</v>
          </cell>
          <cell r="N1010">
            <v>86.71</v>
          </cell>
          <cell r="O1010">
            <v>81.82</v>
          </cell>
          <cell r="P1010">
            <v>82.76</v>
          </cell>
          <cell r="Q1010">
            <v>84.22</v>
          </cell>
          <cell r="R1010">
            <v>85.05</v>
          </cell>
          <cell r="S1010">
            <v>86.38</v>
          </cell>
          <cell r="T1010">
            <v>86.48</v>
          </cell>
          <cell r="U1010">
            <v>85.99</v>
          </cell>
          <cell r="V1010">
            <v>85.34</v>
          </cell>
          <cell r="W1010">
            <v>86.28</v>
          </cell>
          <cell r="X1010">
            <v>86.35</v>
          </cell>
        </row>
        <row r="1011">
          <cell r="F1011" t="str">
            <v>Tennessee</v>
          </cell>
          <cell r="G1011" t="str">
            <v>SEC</v>
          </cell>
          <cell r="H1011">
            <v>37</v>
          </cell>
          <cell r="I1011">
            <v>36</v>
          </cell>
          <cell r="J1011">
            <v>76.69</v>
          </cell>
          <cell r="K1011">
            <v>78.45</v>
          </cell>
          <cell r="L1011">
            <v>81.56</v>
          </cell>
          <cell r="M1011">
            <v>79.5</v>
          </cell>
          <cell r="N1011">
            <v>80.29</v>
          </cell>
          <cell r="O1011">
            <v>79.89</v>
          </cell>
          <cell r="P1011">
            <v>77.01</v>
          </cell>
          <cell r="Q1011">
            <v>75.49</v>
          </cell>
          <cell r="R1011">
            <v>76.47</v>
          </cell>
          <cell r="S1011">
            <v>74.49</v>
          </cell>
          <cell r="T1011">
            <v>77.06</v>
          </cell>
          <cell r="U1011">
            <v>74.29</v>
          </cell>
          <cell r="V1011">
            <v>75.22</v>
          </cell>
          <cell r="W1011">
            <v>73.2</v>
          </cell>
          <cell r="X1011">
            <v>73.34</v>
          </cell>
        </row>
        <row r="1012">
          <cell r="F1012" t="str">
            <v>Vanderbilt</v>
          </cell>
          <cell r="G1012" t="str">
            <v>SEC</v>
          </cell>
          <cell r="H1012">
            <v>91</v>
          </cell>
          <cell r="I1012">
            <v>60</v>
          </cell>
          <cell r="J1012">
            <v>65.08</v>
          </cell>
          <cell r="K1012">
            <v>68.55</v>
          </cell>
          <cell r="L1012">
            <v>72.22</v>
          </cell>
          <cell r="M1012">
            <v>74.31</v>
          </cell>
          <cell r="N1012">
            <v>72.56</v>
          </cell>
          <cell r="O1012">
            <v>70.52</v>
          </cell>
          <cell r="P1012">
            <v>70.52</v>
          </cell>
          <cell r="Q1012">
            <v>71.32</v>
          </cell>
          <cell r="R1012">
            <v>73.2</v>
          </cell>
          <cell r="S1012">
            <v>73.68</v>
          </cell>
          <cell r="T1012">
            <v>73.66</v>
          </cell>
          <cell r="U1012">
            <v>74.68</v>
          </cell>
          <cell r="V1012">
            <v>73.43</v>
          </cell>
          <cell r="W1012">
            <v>75.79</v>
          </cell>
          <cell r="X1012">
            <v>75.69</v>
          </cell>
        </row>
        <row r="1013">
          <cell r="F1013" t="str">
            <v>Fresno State</v>
          </cell>
          <cell r="G1013" t="str">
            <v>WAC</v>
          </cell>
          <cell r="H1013">
            <v>67</v>
          </cell>
          <cell r="I1013">
            <v>74</v>
          </cell>
          <cell r="J1013">
            <v>69.74</v>
          </cell>
          <cell r="K1013">
            <v>67.94</v>
          </cell>
          <cell r="L1013">
            <v>67.05</v>
          </cell>
          <cell r="M1013">
            <v>66.52</v>
          </cell>
          <cell r="N1013">
            <v>68.08</v>
          </cell>
          <cell r="O1013">
            <v>65.5</v>
          </cell>
          <cell r="P1013">
            <v>63.51</v>
          </cell>
          <cell r="Q1013">
            <v>63.23</v>
          </cell>
          <cell r="R1013">
            <v>64.07</v>
          </cell>
          <cell r="S1013">
            <v>63.96</v>
          </cell>
          <cell r="T1013">
            <v>62.39</v>
          </cell>
          <cell r="U1013">
            <v>61.35</v>
          </cell>
          <cell r="V1013">
            <v>63.22</v>
          </cell>
          <cell r="W1013">
            <v>62.58</v>
          </cell>
          <cell r="X1013">
            <v>62.55</v>
          </cell>
        </row>
        <row r="1014">
          <cell r="F1014" t="str">
            <v>Hawaii</v>
          </cell>
          <cell r="G1014" t="str">
            <v>WAC</v>
          </cell>
          <cell r="H1014">
            <v>61</v>
          </cell>
          <cell r="I1014">
            <v>81</v>
          </cell>
          <cell r="J1014">
            <v>70.65</v>
          </cell>
          <cell r="K1014">
            <v>73.43</v>
          </cell>
          <cell r="L1014">
            <v>70.72</v>
          </cell>
          <cell r="M1014">
            <v>66.1</v>
          </cell>
          <cell r="N1014">
            <v>66.18</v>
          </cell>
          <cell r="O1014">
            <v>67.54</v>
          </cell>
          <cell r="P1014">
            <v>67.84</v>
          </cell>
          <cell r="Q1014">
            <v>65.33</v>
          </cell>
          <cell r="R1014">
            <v>66.02</v>
          </cell>
          <cell r="S1014">
            <v>66.44</v>
          </cell>
          <cell r="T1014">
            <v>64.82</v>
          </cell>
          <cell r="U1014">
            <v>64.95</v>
          </cell>
          <cell r="V1014">
            <v>63.39</v>
          </cell>
          <cell r="W1014">
            <v>63.96</v>
          </cell>
          <cell r="X1014">
            <v>63.32</v>
          </cell>
        </row>
        <row r="1015">
          <cell r="F1015" t="str">
            <v>Idaho </v>
          </cell>
          <cell r="G1015" t="str">
            <v>WAC</v>
          </cell>
          <cell r="H1015">
            <v>108</v>
          </cell>
          <cell r="I1015">
            <v>92</v>
          </cell>
          <cell r="J1015">
            <v>61</v>
          </cell>
          <cell r="K1015">
            <v>56.86</v>
          </cell>
          <cell r="L1015">
            <v>61.05</v>
          </cell>
          <cell r="M1015">
            <v>58.85</v>
          </cell>
          <cell r="N1015">
            <v>56.94</v>
          </cell>
          <cell r="O1015">
            <v>57.46</v>
          </cell>
          <cell r="P1015">
            <v>55.09</v>
          </cell>
          <cell r="Q1015">
            <v>53.16</v>
          </cell>
          <cell r="R1015">
            <v>54.57</v>
          </cell>
          <cell r="S1015">
            <v>54.42</v>
          </cell>
          <cell r="T1015">
            <v>57.45</v>
          </cell>
          <cell r="U1015">
            <v>55.94</v>
          </cell>
          <cell r="V1015">
            <v>56.5</v>
          </cell>
          <cell r="W1015">
            <v>56.83</v>
          </cell>
          <cell r="X1015">
            <v>55.58</v>
          </cell>
        </row>
        <row r="1016">
          <cell r="F1016" t="str">
            <v>Louisiana Tech</v>
          </cell>
          <cell r="G1016" t="str">
            <v>WAC</v>
          </cell>
          <cell r="H1016">
            <v>94</v>
          </cell>
          <cell r="I1016">
            <v>82</v>
          </cell>
          <cell r="J1016">
            <v>64.95</v>
          </cell>
          <cell r="K1016">
            <v>63.72</v>
          </cell>
          <cell r="L1016">
            <v>62.1</v>
          </cell>
          <cell r="M1016">
            <v>60.49</v>
          </cell>
          <cell r="N1016">
            <v>61.39</v>
          </cell>
          <cell r="O1016">
            <v>59.48</v>
          </cell>
          <cell r="P1016">
            <v>62.68</v>
          </cell>
          <cell r="Q1016">
            <v>62.21</v>
          </cell>
          <cell r="R1016">
            <v>66.05</v>
          </cell>
          <cell r="S1016">
            <v>67.81</v>
          </cell>
          <cell r="T1016">
            <v>69.49</v>
          </cell>
          <cell r="U1016">
            <v>71.09</v>
          </cell>
          <cell r="V1016">
            <v>72.8</v>
          </cell>
          <cell r="W1016">
            <v>74.39</v>
          </cell>
          <cell r="X1016">
            <v>74.1</v>
          </cell>
        </row>
        <row r="1017">
          <cell r="F1017" t="str">
            <v>Nevada </v>
          </cell>
          <cell r="G1017" t="str">
            <v>WAC</v>
          </cell>
          <cell r="H1017">
            <v>81</v>
          </cell>
          <cell r="I1017">
            <v>64</v>
          </cell>
          <cell r="J1017">
            <v>75.37</v>
          </cell>
          <cell r="K1017">
            <v>78.39</v>
          </cell>
          <cell r="L1017">
            <v>70.9</v>
          </cell>
          <cell r="M1017">
            <v>69.14</v>
          </cell>
          <cell r="N1017">
            <v>72.04</v>
          </cell>
          <cell r="O1017">
            <v>73.24</v>
          </cell>
          <cell r="P1017">
            <v>74.02</v>
          </cell>
          <cell r="Q1017">
            <v>74.59</v>
          </cell>
          <cell r="R1017">
            <v>76.6</v>
          </cell>
          <cell r="S1017">
            <v>74.94</v>
          </cell>
          <cell r="T1017">
            <v>73.91</v>
          </cell>
          <cell r="U1017">
            <v>74.22</v>
          </cell>
          <cell r="V1017">
            <v>71.71</v>
          </cell>
          <cell r="W1017">
            <v>70.42</v>
          </cell>
          <cell r="X1017">
            <v>71.46</v>
          </cell>
        </row>
        <row r="1018">
          <cell r="F1018" t="str">
            <v>New Mexico State</v>
          </cell>
          <cell r="G1018" t="str">
            <v>WAC</v>
          </cell>
          <cell r="H1018">
            <v>112</v>
          </cell>
          <cell r="I1018">
            <v>117</v>
          </cell>
          <cell r="J1018">
            <v>51.46</v>
          </cell>
          <cell r="K1018">
            <v>49.34</v>
          </cell>
          <cell r="L1018">
            <v>55.46</v>
          </cell>
          <cell r="M1018">
            <v>55.08</v>
          </cell>
          <cell r="N1018">
            <v>52.77</v>
          </cell>
          <cell r="O1018">
            <v>53.44</v>
          </cell>
          <cell r="P1018">
            <v>53.86</v>
          </cell>
          <cell r="Q1018">
            <v>55.93</v>
          </cell>
          <cell r="R1018">
            <v>57.91</v>
          </cell>
          <cell r="S1018">
            <v>58.07</v>
          </cell>
          <cell r="T1018">
            <v>58.39</v>
          </cell>
          <cell r="U1018">
            <v>59.35</v>
          </cell>
          <cell r="V1018">
            <v>58.45</v>
          </cell>
          <cell r="W1018">
            <v>57.59</v>
          </cell>
          <cell r="X1018">
            <v>57.41</v>
          </cell>
        </row>
        <row r="1019">
          <cell r="F1019" t="str">
            <v>San Jose State </v>
          </cell>
          <cell r="G1019" t="str">
            <v>WAC</v>
          </cell>
          <cell r="H1019">
            <v>116</v>
          </cell>
          <cell r="I1019">
            <v>108</v>
          </cell>
          <cell r="J1019">
            <v>56.18</v>
          </cell>
          <cell r="K1019">
            <v>54.64</v>
          </cell>
          <cell r="L1019">
            <v>53.1</v>
          </cell>
          <cell r="M1019">
            <v>51.64</v>
          </cell>
          <cell r="N1019">
            <v>57.13</v>
          </cell>
          <cell r="O1019">
            <v>59.88</v>
          </cell>
          <cell r="P1019">
            <v>60.33</v>
          </cell>
          <cell r="Q1019">
            <v>63.18</v>
          </cell>
          <cell r="R1019">
            <v>63.96</v>
          </cell>
          <cell r="S1019">
            <v>63.57</v>
          </cell>
          <cell r="T1019">
            <v>60.99</v>
          </cell>
          <cell r="U1019">
            <v>61.06</v>
          </cell>
          <cell r="V1019">
            <v>62.5</v>
          </cell>
          <cell r="W1019">
            <v>63.71</v>
          </cell>
          <cell r="X1019">
            <v>63.71</v>
          </cell>
        </row>
        <row r="1020">
          <cell r="F1020" t="str">
            <v>Utah State</v>
          </cell>
          <cell r="G1020" t="str">
            <v>WAC</v>
          </cell>
          <cell r="H1020">
            <v>106</v>
          </cell>
          <cell r="I1020">
            <v>104</v>
          </cell>
          <cell r="J1020">
            <v>59.83</v>
          </cell>
          <cell r="K1020">
            <v>61.77</v>
          </cell>
          <cell r="L1020">
            <v>66.33</v>
          </cell>
          <cell r="M1020">
            <v>66.56</v>
          </cell>
          <cell r="N1020">
            <v>61.81</v>
          </cell>
          <cell r="O1020">
            <v>60.5</v>
          </cell>
          <cell r="P1020">
            <v>64.92</v>
          </cell>
          <cell r="Q1020">
            <v>64.51</v>
          </cell>
          <cell r="R1020">
            <v>62.23</v>
          </cell>
          <cell r="S1020">
            <v>62.83</v>
          </cell>
          <cell r="T1020">
            <v>65.25</v>
          </cell>
          <cell r="U1020">
            <v>66.06</v>
          </cell>
          <cell r="V1020">
            <v>67.16</v>
          </cell>
          <cell r="W1020">
            <v>68.72</v>
          </cell>
          <cell r="X1020">
            <v>67.87</v>
          </cell>
        </row>
        <row r="1021">
          <cell r="F1021" t="str">
            <v>1AA  Portland State</v>
          </cell>
          <cell r="G1021" t="str">
            <v>1AA</v>
          </cell>
          <cell r="M1021">
            <v>50.41</v>
          </cell>
        </row>
        <row r="1022">
          <cell r="F1022" t="str">
            <v>1AA Alabama State</v>
          </cell>
          <cell r="G1022" t="str">
            <v>1AA</v>
          </cell>
          <cell r="H1022">
            <v>121</v>
          </cell>
          <cell r="I1022">
            <v>121</v>
          </cell>
          <cell r="K1022">
            <v>40.83</v>
          </cell>
        </row>
        <row r="1023">
          <cell r="F1023" t="str">
            <v>1AA Appalachian St</v>
          </cell>
          <cell r="G1023" t="str">
            <v>1AA</v>
          </cell>
          <cell r="H1023">
            <v>121</v>
          </cell>
          <cell r="I1023">
            <v>121</v>
          </cell>
          <cell r="J1023">
            <v>68.9</v>
          </cell>
        </row>
        <row r="1024">
          <cell r="F1024" t="str">
            <v>1AA Austin Peay</v>
          </cell>
          <cell r="G1024" t="str">
            <v>1AA</v>
          </cell>
          <cell r="H1024">
            <v>121</v>
          </cell>
          <cell r="I1024">
            <v>121</v>
          </cell>
          <cell r="J1024">
            <v>35.06</v>
          </cell>
          <cell r="L1024">
            <v>34.05</v>
          </cell>
        </row>
        <row r="1025">
          <cell r="F1025" t="str">
            <v>1AA Bethune Cookman</v>
          </cell>
          <cell r="G1025" t="str">
            <v>Mideast</v>
          </cell>
          <cell r="N1025">
            <v>46.76</v>
          </cell>
        </row>
        <row r="1026">
          <cell r="F1026" t="str">
            <v>1AA Cal Poly</v>
          </cell>
          <cell r="G1026" t="str">
            <v>1AA</v>
          </cell>
          <cell r="H1026">
            <v>121</v>
          </cell>
          <cell r="I1026">
            <v>121</v>
          </cell>
          <cell r="J1026">
            <v>56.08</v>
          </cell>
          <cell r="M1026">
            <v>59.04</v>
          </cell>
        </row>
        <row r="1027">
          <cell r="F1027" t="str">
            <v>1AA Central Arkansas</v>
          </cell>
          <cell r="G1027" t="str">
            <v>1AA</v>
          </cell>
          <cell r="H1027">
            <v>121</v>
          </cell>
          <cell r="I1027">
            <v>121</v>
          </cell>
          <cell r="K1027">
            <v>55.74</v>
          </cell>
          <cell r="M1027">
            <v>46.87</v>
          </cell>
        </row>
        <row r="1028">
          <cell r="F1028" t="str">
            <v>1AA Charleston Southern</v>
          </cell>
          <cell r="G1028" t="str">
            <v>1AA</v>
          </cell>
          <cell r="H1028">
            <v>121</v>
          </cell>
          <cell r="I1028">
            <v>121</v>
          </cell>
          <cell r="J1028">
            <v>38.98</v>
          </cell>
          <cell r="K1028">
            <v>37.92</v>
          </cell>
        </row>
        <row r="1029">
          <cell r="F1029" t="str">
            <v>1AA Chattanooga</v>
          </cell>
          <cell r="G1029" t="str">
            <v>1AA</v>
          </cell>
          <cell r="H1029">
            <v>121</v>
          </cell>
          <cell r="I1029">
            <v>121</v>
          </cell>
          <cell r="J1029">
            <v>53.98</v>
          </cell>
        </row>
        <row r="1030">
          <cell r="F1030" t="str">
            <v>1AA Citadel</v>
          </cell>
          <cell r="G1030" t="str">
            <v>1AA</v>
          </cell>
          <cell r="U1030">
            <v>52.22</v>
          </cell>
        </row>
        <row r="1031">
          <cell r="F1031" t="str">
            <v>1AA Coastal Carolina</v>
          </cell>
          <cell r="G1031" t="str">
            <v>1AA</v>
          </cell>
          <cell r="H1031">
            <v>121</v>
          </cell>
          <cell r="I1031">
            <v>121</v>
          </cell>
          <cell r="L1031">
            <v>63.75</v>
          </cell>
        </row>
        <row r="1032">
          <cell r="F1032" t="str">
            <v>1AA Delaware</v>
          </cell>
          <cell r="G1032" t="str">
            <v>1AA</v>
          </cell>
          <cell r="H1032">
            <v>121</v>
          </cell>
          <cell r="I1032">
            <v>121</v>
          </cell>
          <cell r="J1032">
            <v>66.14</v>
          </cell>
        </row>
        <row r="1033">
          <cell r="F1033" t="str">
            <v>1AA Eastern Illinois</v>
          </cell>
          <cell r="G1033" t="str">
            <v>1AA</v>
          </cell>
          <cell r="H1033">
            <v>121</v>
          </cell>
          <cell r="I1033">
            <v>121</v>
          </cell>
          <cell r="K1033">
            <v>49.39</v>
          </cell>
        </row>
        <row r="1034">
          <cell r="F1034" t="str">
            <v>1AA Eastern Kentucky</v>
          </cell>
          <cell r="G1034" t="str">
            <v>1AA</v>
          </cell>
          <cell r="H1034">
            <v>121</v>
          </cell>
          <cell r="I1034">
            <v>121</v>
          </cell>
          <cell r="J1034">
            <v>51.35</v>
          </cell>
        </row>
        <row r="1035">
          <cell r="F1035" t="str">
            <v>1AA Eastern Washington</v>
          </cell>
          <cell r="G1035" t="str">
            <v>1AA</v>
          </cell>
          <cell r="H1035">
            <v>121</v>
          </cell>
          <cell r="I1035">
            <v>121</v>
          </cell>
          <cell r="J1035">
            <v>64.56</v>
          </cell>
        </row>
        <row r="1036">
          <cell r="F1036" t="str">
            <v>1AA Elon</v>
          </cell>
          <cell r="G1036" t="str">
            <v>1AA</v>
          </cell>
          <cell r="H1036">
            <v>121</v>
          </cell>
          <cell r="I1036">
            <v>121</v>
          </cell>
          <cell r="J1036">
            <v>60.79</v>
          </cell>
        </row>
        <row r="1037">
          <cell r="F1037" t="str">
            <v>1AA Florida A&amp;M</v>
          </cell>
          <cell r="G1037" t="str">
            <v>1AA</v>
          </cell>
          <cell r="H1037">
            <v>121</v>
          </cell>
          <cell r="I1037">
            <v>121</v>
          </cell>
          <cell r="L1037">
            <v>40.46</v>
          </cell>
        </row>
        <row r="1038">
          <cell r="F1038" t="str">
            <v>1AA Fordham</v>
          </cell>
          <cell r="G1038" t="str">
            <v>1AA</v>
          </cell>
          <cell r="H1038">
            <v>121</v>
          </cell>
          <cell r="I1038">
            <v>121</v>
          </cell>
          <cell r="J1038">
            <v>44.62</v>
          </cell>
          <cell r="R1038">
            <v>34.91</v>
          </cell>
        </row>
        <row r="1039">
          <cell r="F1039" t="str">
            <v>1AA Furman</v>
          </cell>
          <cell r="G1039" t="str">
            <v>1AA</v>
          </cell>
          <cell r="U1039">
            <v>58.27</v>
          </cell>
        </row>
        <row r="1040">
          <cell r="F1040" t="str">
            <v>1AA Gardner Webb</v>
          </cell>
          <cell r="G1040" t="str">
            <v>1AA</v>
          </cell>
          <cell r="H1040">
            <v>121</v>
          </cell>
          <cell r="I1040">
            <v>121</v>
          </cell>
          <cell r="K1040">
            <v>42</v>
          </cell>
          <cell r="L1040">
            <v>41.74</v>
          </cell>
        </row>
        <row r="1041">
          <cell r="F1041" t="str">
            <v>1AA Georgia Southern</v>
          </cell>
          <cell r="G1041" t="str">
            <v>1AA</v>
          </cell>
          <cell r="U1041">
            <v>68.49</v>
          </cell>
        </row>
        <row r="1042">
          <cell r="F1042" t="str">
            <v>1AA Georgia State</v>
          </cell>
          <cell r="G1042" t="str">
            <v>1AA</v>
          </cell>
          <cell r="M1042">
            <v>39.78</v>
          </cell>
        </row>
        <row r="1043">
          <cell r="F1043" t="str">
            <v>1AA Grambling</v>
          </cell>
          <cell r="G1043" t="str">
            <v>1AA</v>
          </cell>
          <cell r="H1043">
            <v>121</v>
          </cell>
          <cell r="I1043">
            <v>121</v>
          </cell>
          <cell r="K1043">
            <v>51.05</v>
          </cell>
        </row>
        <row r="1044">
          <cell r="F1044" t="str">
            <v>1AA Howard</v>
          </cell>
          <cell r="G1044" t="str">
            <v>1AA</v>
          </cell>
          <cell r="H1044">
            <v>121</v>
          </cell>
          <cell r="I1044">
            <v>121</v>
          </cell>
          <cell r="J1044">
            <v>25.37</v>
          </cell>
        </row>
        <row r="1045">
          <cell r="F1045" t="str">
            <v>1AA Idaho State</v>
          </cell>
          <cell r="G1045" t="str">
            <v>1AA</v>
          </cell>
          <cell r="H1045">
            <v>121</v>
          </cell>
          <cell r="I1045">
            <v>121</v>
          </cell>
          <cell r="J1045">
            <v>42.09</v>
          </cell>
        </row>
        <row r="1046">
          <cell r="F1046" t="str">
            <v>1AA Indiana St</v>
          </cell>
          <cell r="G1046" t="str">
            <v>1AA</v>
          </cell>
          <cell r="H1046">
            <v>121</v>
          </cell>
          <cell r="I1046">
            <v>121</v>
          </cell>
          <cell r="J1046">
            <v>41.73</v>
          </cell>
        </row>
        <row r="1047">
          <cell r="F1047" t="str">
            <v>1AA Indiana State</v>
          </cell>
          <cell r="G1047" t="str">
            <v>1AA</v>
          </cell>
          <cell r="H1047">
            <v>121</v>
          </cell>
          <cell r="I1047">
            <v>121</v>
          </cell>
          <cell r="L1047">
            <v>43.79</v>
          </cell>
        </row>
        <row r="1048">
          <cell r="F1048" t="str">
            <v>1AA Jacksonville State</v>
          </cell>
          <cell r="G1048" t="str">
            <v>1AA</v>
          </cell>
          <cell r="Q1048">
            <v>54.08</v>
          </cell>
        </row>
        <row r="1049">
          <cell r="F1049" t="str">
            <v>1AA James Madison</v>
          </cell>
          <cell r="G1049" t="str">
            <v>1AA</v>
          </cell>
          <cell r="H1049">
            <v>121</v>
          </cell>
          <cell r="I1049">
            <v>121</v>
          </cell>
          <cell r="J1049">
            <v>65.4</v>
          </cell>
        </row>
        <row r="1050">
          <cell r="F1050" t="str">
            <v>1AA Liberty</v>
          </cell>
          <cell r="G1050" t="str">
            <v>1AA</v>
          </cell>
          <cell r="H1050">
            <v>121</v>
          </cell>
          <cell r="I1050">
            <v>121</v>
          </cell>
          <cell r="J1050">
            <v>55.31</v>
          </cell>
        </row>
        <row r="1051">
          <cell r="F1051" t="str">
            <v>1AA Maine</v>
          </cell>
          <cell r="G1051" t="str">
            <v>1AA</v>
          </cell>
          <cell r="H1051">
            <v>121</v>
          </cell>
          <cell r="I1051">
            <v>121</v>
          </cell>
          <cell r="K1051">
            <v>57.79</v>
          </cell>
        </row>
        <row r="1052">
          <cell r="F1052" t="str">
            <v>1AA Massachusetts</v>
          </cell>
          <cell r="G1052" t="str">
            <v>1AA</v>
          </cell>
          <cell r="M1052">
            <v>66.74</v>
          </cell>
        </row>
        <row r="1053">
          <cell r="F1053" t="str">
            <v>1AA McNeese St</v>
          </cell>
          <cell r="G1053" t="str">
            <v>1AA</v>
          </cell>
          <cell r="H1053">
            <v>121</v>
          </cell>
          <cell r="I1053">
            <v>121</v>
          </cell>
          <cell r="J1053">
            <v>55.29</v>
          </cell>
        </row>
        <row r="1054">
          <cell r="F1054" t="str">
            <v>1AA Missouri State</v>
          </cell>
          <cell r="G1054" t="str">
            <v>1AA</v>
          </cell>
          <cell r="H1054">
            <v>121</v>
          </cell>
          <cell r="I1054">
            <v>121</v>
          </cell>
          <cell r="J1054">
            <v>52.18</v>
          </cell>
          <cell r="L1054">
            <v>48.98</v>
          </cell>
        </row>
        <row r="1055">
          <cell r="F1055" t="str">
            <v>1AA Montana</v>
          </cell>
          <cell r="G1055" t="str">
            <v>1AA</v>
          </cell>
          <cell r="H1055">
            <v>121</v>
          </cell>
          <cell r="I1055">
            <v>121</v>
          </cell>
          <cell r="J1055">
            <v>64.96</v>
          </cell>
        </row>
        <row r="1056">
          <cell r="F1056" t="str">
            <v>1AA Montana State</v>
          </cell>
          <cell r="G1056" t="str">
            <v>1AA</v>
          </cell>
          <cell r="H1056">
            <v>121</v>
          </cell>
          <cell r="I1056">
            <v>121</v>
          </cell>
          <cell r="J1056">
            <v>57.78</v>
          </cell>
        </row>
        <row r="1057">
          <cell r="F1057" t="str">
            <v>1AA Morgan State</v>
          </cell>
          <cell r="G1057" t="str">
            <v>1AA</v>
          </cell>
          <cell r="H1057">
            <v>121</v>
          </cell>
          <cell r="I1057">
            <v>121</v>
          </cell>
          <cell r="K1057">
            <v>32.42</v>
          </cell>
        </row>
        <row r="1058">
          <cell r="F1058" t="str">
            <v>1AA Murray St</v>
          </cell>
          <cell r="G1058" t="str">
            <v>1AA</v>
          </cell>
          <cell r="H1058">
            <v>121</v>
          </cell>
          <cell r="I1058">
            <v>121</v>
          </cell>
          <cell r="J1058">
            <v>42.92</v>
          </cell>
        </row>
        <row r="1059">
          <cell r="F1059" t="str">
            <v>1AA New Hampshire</v>
          </cell>
          <cell r="G1059" t="str">
            <v>1AA</v>
          </cell>
          <cell r="H1059">
            <v>121</v>
          </cell>
          <cell r="I1059">
            <v>121</v>
          </cell>
          <cell r="J1059">
            <v>66.35</v>
          </cell>
        </row>
        <row r="1060">
          <cell r="F1060" t="str">
            <v>1AA Nicholls State</v>
          </cell>
          <cell r="G1060" t="str">
            <v>1AA</v>
          </cell>
          <cell r="H1060">
            <v>121</v>
          </cell>
          <cell r="I1060">
            <v>121</v>
          </cell>
          <cell r="K1060">
            <v>46.07</v>
          </cell>
        </row>
        <row r="1061">
          <cell r="F1061" t="str">
            <v>1AA Nichols State</v>
          </cell>
          <cell r="G1061" t="str">
            <v>1AA</v>
          </cell>
          <cell r="H1061">
            <v>121</v>
          </cell>
          <cell r="I1061">
            <v>121</v>
          </cell>
          <cell r="L1061">
            <v>42.04</v>
          </cell>
        </row>
        <row r="1062">
          <cell r="F1062" t="str">
            <v>1AA Norfolk St</v>
          </cell>
          <cell r="G1062" t="str">
            <v>1AA</v>
          </cell>
          <cell r="H1062">
            <v>121</v>
          </cell>
          <cell r="I1062">
            <v>121</v>
          </cell>
          <cell r="K1062">
            <v>39.98</v>
          </cell>
        </row>
        <row r="1063">
          <cell r="F1063" t="str">
            <v>1AA North Carolina Central</v>
          </cell>
          <cell r="G1063" t="str">
            <v>1AA</v>
          </cell>
          <cell r="H1063">
            <v>121</v>
          </cell>
          <cell r="I1063">
            <v>121</v>
          </cell>
          <cell r="J1063">
            <v>29.98</v>
          </cell>
        </row>
        <row r="1064">
          <cell r="F1064" t="str">
            <v>1AA North Dakota</v>
          </cell>
          <cell r="G1064" t="str">
            <v>1AA</v>
          </cell>
          <cell r="H1064">
            <v>121</v>
          </cell>
          <cell r="I1064">
            <v>121</v>
          </cell>
          <cell r="K1064">
            <v>53.53</v>
          </cell>
          <cell r="L1064">
            <v>48.98</v>
          </cell>
        </row>
        <row r="1065">
          <cell r="F1065" t="str">
            <v>1AA North Dakota St</v>
          </cell>
          <cell r="G1065" t="str">
            <v>1AA</v>
          </cell>
          <cell r="M1065">
            <v>65.1</v>
          </cell>
        </row>
        <row r="1066">
          <cell r="F1066" t="str">
            <v>1AA Northern Arizona</v>
          </cell>
          <cell r="G1066" t="str">
            <v>1AA</v>
          </cell>
          <cell r="H1066">
            <v>121</v>
          </cell>
          <cell r="I1066">
            <v>121</v>
          </cell>
          <cell r="J1066">
            <v>58.45</v>
          </cell>
        </row>
        <row r="1067">
          <cell r="F1067" t="str">
            <v>1AA Northern Colorado</v>
          </cell>
          <cell r="G1067" t="str">
            <v>1AA</v>
          </cell>
          <cell r="H1067">
            <v>121</v>
          </cell>
          <cell r="I1067">
            <v>121</v>
          </cell>
          <cell r="K1067">
            <v>46.93</v>
          </cell>
        </row>
        <row r="1068">
          <cell r="F1068" t="str">
            <v>1AA Northern Iowa</v>
          </cell>
          <cell r="G1068" t="str">
            <v>1AA</v>
          </cell>
          <cell r="H1068">
            <v>121</v>
          </cell>
          <cell r="I1068">
            <v>121</v>
          </cell>
          <cell r="J1068">
            <v>63.36</v>
          </cell>
        </row>
        <row r="1069">
          <cell r="F1069" t="str">
            <v>1AA Northwestern State</v>
          </cell>
          <cell r="G1069" t="str">
            <v>1AA</v>
          </cell>
          <cell r="H1069">
            <v>121</v>
          </cell>
          <cell r="I1069">
            <v>121</v>
          </cell>
          <cell r="K1069">
            <v>45.07</v>
          </cell>
          <cell r="L1069">
            <v>47.69</v>
          </cell>
        </row>
        <row r="1070">
          <cell r="F1070" t="str">
            <v>1AA Presbyterian</v>
          </cell>
          <cell r="G1070" t="str">
            <v>1AA</v>
          </cell>
          <cell r="H1070">
            <v>121</v>
          </cell>
          <cell r="I1070">
            <v>121</v>
          </cell>
          <cell r="L1070">
            <v>37.71</v>
          </cell>
        </row>
        <row r="1071">
          <cell r="F1071" t="str">
            <v>1AA Rhode Island</v>
          </cell>
          <cell r="G1071" t="str">
            <v>1AA</v>
          </cell>
          <cell r="H1071">
            <v>121</v>
          </cell>
          <cell r="I1071">
            <v>121</v>
          </cell>
          <cell r="K1071">
            <v>51.08</v>
          </cell>
        </row>
        <row r="1072">
          <cell r="F1072" t="str">
            <v>1AA Richmond</v>
          </cell>
          <cell r="G1072" t="str">
            <v>1AA</v>
          </cell>
          <cell r="H1072">
            <v>121</v>
          </cell>
          <cell r="I1072">
            <v>121</v>
          </cell>
          <cell r="J1072">
            <v>65.27</v>
          </cell>
        </row>
        <row r="1073">
          <cell r="F1073" t="str">
            <v>1AA Sacremento State</v>
          </cell>
          <cell r="G1073" t="str">
            <v>1AA</v>
          </cell>
          <cell r="H1073">
            <v>121</v>
          </cell>
          <cell r="I1073">
            <v>121</v>
          </cell>
          <cell r="J1073">
            <v>55.51</v>
          </cell>
        </row>
        <row r="1074">
          <cell r="F1074" t="str">
            <v>1AA Sam Houston State</v>
          </cell>
          <cell r="G1074" t="str">
            <v>1AA</v>
          </cell>
          <cell r="M1074">
            <v>57.5</v>
          </cell>
        </row>
        <row r="1075">
          <cell r="F1075" t="str">
            <v>1AA Samford</v>
          </cell>
          <cell r="G1075" t="str">
            <v>1AA</v>
          </cell>
          <cell r="U1075">
            <v>55.89</v>
          </cell>
        </row>
        <row r="1076">
          <cell r="F1076" t="str">
            <v>1AA South Alabama</v>
          </cell>
          <cell r="G1076" t="str">
            <v>1AA</v>
          </cell>
          <cell r="H1076">
            <v>121</v>
          </cell>
          <cell r="I1076">
            <v>121</v>
          </cell>
          <cell r="L1076">
            <v>60.72</v>
          </cell>
          <cell r="M1076">
            <v>57.39</v>
          </cell>
        </row>
        <row r="1077">
          <cell r="F1077" t="str">
            <v>1AA South Carolina State</v>
          </cell>
          <cell r="G1077" t="str">
            <v>1AA</v>
          </cell>
          <cell r="H1077">
            <v>121</v>
          </cell>
          <cell r="I1077">
            <v>121</v>
          </cell>
          <cell r="J1077">
            <v>52.68</v>
          </cell>
          <cell r="L1077">
            <v>55.01</v>
          </cell>
        </row>
        <row r="1078">
          <cell r="F1078" t="str">
            <v>1AA South Dakota</v>
          </cell>
          <cell r="G1078" t="str">
            <v>1AA</v>
          </cell>
          <cell r="H1078">
            <v>121</v>
          </cell>
          <cell r="I1078">
            <v>121</v>
          </cell>
          <cell r="J1078">
            <v>48.79</v>
          </cell>
          <cell r="M1078">
            <v>53.04</v>
          </cell>
        </row>
        <row r="1079">
          <cell r="F1079" t="str">
            <v>1AA South Dakota St</v>
          </cell>
          <cell r="G1079" t="str">
            <v>1AA</v>
          </cell>
          <cell r="H1079">
            <v>121</v>
          </cell>
          <cell r="I1079">
            <v>121</v>
          </cell>
          <cell r="K1079">
            <v>61.13</v>
          </cell>
        </row>
        <row r="1080">
          <cell r="F1080" t="str">
            <v>1AA Southeast Missouri St</v>
          </cell>
          <cell r="G1080" t="str">
            <v>1AA</v>
          </cell>
          <cell r="H1080">
            <v>121</v>
          </cell>
          <cell r="I1080">
            <v>121</v>
          </cell>
          <cell r="L1080">
            <v>40.94</v>
          </cell>
        </row>
        <row r="1081">
          <cell r="F1081" t="str">
            <v>1AA Southeastern Louisiana</v>
          </cell>
          <cell r="G1081" t="str">
            <v>1AA</v>
          </cell>
          <cell r="H1081">
            <v>121</v>
          </cell>
          <cell r="I1081">
            <v>121</v>
          </cell>
          <cell r="J1081">
            <v>44.3</v>
          </cell>
          <cell r="L1081">
            <v>44.63</v>
          </cell>
        </row>
        <row r="1082">
          <cell r="F1082" t="str">
            <v>1AA Southern Illinois</v>
          </cell>
          <cell r="G1082" t="str">
            <v>1AA</v>
          </cell>
          <cell r="H1082">
            <v>121</v>
          </cell>
          <cell r="I1082">
            <v>121</v>
          </cell>
          <cell r="K1082">
            <v>63.79</v>
          </cell>
        </row>
        <row r="1083">
          <cell r="F1083" t="str">
            <v>1AA Southern Utah</v>
          </cell>
          <cell r="G1083" t="str">
            <v>1AA</v>
          </cell>
          <cell r="M1083">
            <v>54.33</v>
          </cell>
        </row>
        <row r="1084">
          <cell r="F1084" t="str">
            <v>1AA Stephen F Austin</v>
          </cell>
          <cell r="G1084" t="str">
            <v>1AA</v>
          </cell>
          <cell r="H1084">
            <v>121</v>
          </cell>
          <cell r="I1084">
            <v>121</v>
          </cell>
          <cell r="L1084">
            <v>53.04</v>
          </cell>
        </row>
        <row r="1085">
          <cell r="F1085" t="str">
            <v>1AA Stony Brook</v>
          </cell>
          <cell r="G1085" t="str">
            <v>1AA</v>
          </cell>
          <cell r="H1085">
            <v>121</v>
          </cell>
          <cell r="I1085">
            <v>121</v>
          </cell>
          <cell r="J1085">
            <v>47.9</v>
          </cell>
          <cell r="K1085">
            <v>47.9</v>
          </cell>
        </row>
        <row r="1086">
          <cell r="F1086" t="str">
            <v>1AA Tennessee Martin</v>
          </cell>
          <cell r="G1086" t="str">
            <v>Ohio Valley</v>
          </cell>
          <cell r="S1086">
            <v>49.83</v>
          </cell>
        </row>
        <row r="1087">
          <cell r="F1087" t="str">
            <v>1AA Tennessee State</v>
          </cell>
          <cell r="G1087" t="str">
            <v>Ohio Valley</v>
          </cell>
          <cell r="M1087">
            <v>42.51</v>
          </cell>
        </row>
        <row r="1088">
          <cell r="F1088" t="str">
            <v>1AA Tennessee Tech</v>
          </cell>
          <cell r="G1088" t="str">
            <v>Ohio Valley</v>
          </cell>
          <cell r="H1088">
            <v>121</v>
          </cell>
          <cell r="I1088">
            <v>121</v>
          </cell>
          <cell r="J1088">
            <v>43.63</v>
          </cell>
        </row>
        <row r="1089">
          <cell r="F1089" t="str">
            <v>1AA Texas State</v>
          </cell>
          <cell r="G1089" t="str">
            <v>1AA</v>
          </cell>
          <cell r="H1089">
            <v>121</v>
          </cell>
          <cell r="I1089">
            <v>121</v>
          </cell>
          <cell r="J1089">
            <v>48.61</v>
          </cell>
          <cell r="K1089">
            <v>48.54</v>
          </cell>
        </row>
        <row r="1090">
          <cell r="F1090" t="str">
            <v>1AA Towson</v>
          </cell>
          <cell r="G1090" t="str">
            <v>Colonial</v>
          </cell>
          <cell r="N1090">
            <v>55.72</v>
          </cell>
        </row>
        <row r="1091">
          <cell r="F1091" t="str">
            <v>1AA UC Davis</v>
          </cell>
          <cell r="G1091" t="str">
            <v>1AA</v>
          </cell>
          <cell r="H1091">
            <v>121</v>
          </cell>
          <cell r="I1091">
            <v>121</v>
          </cell>
          <cell r="J1091">
            <v>53.77</v>
          </cell>
          <cell r="M1091">
            <v>53.32</v>
          </cell>
        </row>
        <row r="1092">
          <cell r="F1092" t="str">
            <v>1AA Villanova</v>
          </cell>
          <cell r="G1092" t="str">
            <v>1AA</v>
          </cell>
          <cell r="H1092">
            <v>121</v>
          </cell>
          <cell r="I1092">
            <v>121</v>
          </cell>
          <cell r="J1092">
            <v>71.71</v>
          </cell>
        </row>
        <row r="1093">
          <cell r="F1093" t="str">
            <v>1AA VMI</v>
          </cell>
          <cell r="G1093" t="str">
            <v>1AA</v>
          </cell>
          <cell r="M1093">
            <v>32.93</v>
          </cell>
        </row>
        <row r="1094">
          <cell r="F1094" t="str">
            <v>1AA Weber State</v>
          </cell>
          <cell r="G1094" t="str">
            <v>1AA</v>
          </cell>
          <cell r="H1094">
            <v>121</v>
          </cell>
          <cell r="I1094">
            <v>121</v>
          </cell>
          <cell r="J1094">
            <v>57.84</v>
          </cell>
          <cell r="K1094">
            <v>56.78</v>
          </cell>
        </row>
        <row r="1095">
          <cell r="F1095" t="str">
            <v>1AA Western Carolina</v>
          </cell>
          <cell r="G1095" t="str">
            <v>1AA</v>
          </cell>
          <cell r="H1095">
            <v>121</v>
          </cell>
          <cell r="I1095">
            <v>121</v>
          </cell>
          <cell r="J1095">
            <v>45.61</v>
          </cell>
        </row>
        <row r="1096">
          <cell r="F1096" t="str">
            <v>1AA Western Illinois</v>
          </cell>
          <cell r="G1096" t="str">
            <v>1AA</v>
          </cell>
          <cell r="H1096">
            <v>121</v>
          </cell>
          <cell r="I1096">
            <v>121</v>
          </cell>
          <cell r="L1096">
            <v>50.28</v>
          </cell>
        </row>
        <row r="1097">
          <cell r="F1097" t="str">
            <v>1AA William &amp; Mary</v>
          </cell>
          <cell r="G1097" t="str">
            <v>1AA</v>
          </cell>
          <cell r="H1097">
            <v>121</v>
          </cell>
          <cell r="I1097">
            <v>121</v>
          </cell>
          <cell r="J1097">
            <v>67.84</v>
          </cell>
        </row>
        <row r="1098">
          <cell r="F1098" t="str">
            <v>1AA Wofford</v>
          </cell>
          <cell r="G1098" t="str">
            <v>1AA</v>
          </cell>
          <cell r="H1098">
            <v>121</v>
          </cell>
          <cell r="I1098">
            <v>121</v>
          </cell>
          <cell r="K1098">
            <v>60.88</v>
          </cell>
        </row>
        <row r="1099">
          <cell r="F1099" t="str">
            <v>1AA Youngstown St</v>
          </cell>
          <cell r="G1099" t="str">
            <v>1AA</v>
          </cell>
          <cell r="H1099">
            <v>121</v>
          </cell>
          <cell r="I1099">
            <v>121</v>
          </cell>
          <cell r="J1099">
            <v>53.32</v>
          </cell>
        </row>
      </sheetData>
      <sheetData sheetId="14">
        <row r="131">
          <cell r="S131" t="str">
            <v>Air Force</v>
          </cell>
          <cell r="T131">
            <v>4</v>
          </cell>
          <cell r="U131">
            <v>1</v>
          </cell>
          <cell r="V131">
            <v>0</v>
          </cell>
          <cell r="W131">
            <v>1</v>
          </cell>
          <cell r="X131">
            <v>4</v>
          </cell>
          <cell r="Y131">
            <v>0</v>
          </cell>
          <cell r="Z131">
            <v>5</v>
          </cell>
          <cell r="AA131">
            <v>5</v>
          </cell>
          <cell r="AB131">
            <v>0</v>
          </cell>
        </row>
        <row r="132">
          <cell r="S132" t="str">
            <v>Akron </v>
          </cell>
          <cell r="T132">
            <v>1</v>
          </cell>
          <cell r="U132">
            <v>5</v>
          </cell>
          <cell r="V132">
            <v>0</v>
          </cell>
          <cell r="W132">
            <v>2</v>
          </cell>
          <cell r="X132">
            <v>3</v>
          </cell>
          <cell r="Y132">
            <v>0</v>
          </cell>
          <cell r="Z132">
            <v>3</v>
          </cell>
          <cell r="AA132">
            <v>8</v>
          </cell>
          <cell r="AB132">
            <v>0</v>
          </cell>
        </row>
        <row r="133">
          <cell r="S133" t="str">
            <v>Alabama </v>
          </cell>
          <cell r="T133">
            <v>4</v>
          </cell>
          <cell r="U133">
            <v>1</v>
          </cell>
          <cell r="V133">
            <v>0</v>
          </cell>
          <cell r="W133">
            <v>4</v>
          </cell>
          <cell r="X133">
            <v>2</v>
          </cell>
          <cell r="Y133">
            <v>0</v>
          </cell>
          <cell r="Z133">
            <v>8</v>
          </cell>
          <cell r="AA133">
            <v>3</v>
          </cell>
          <cell r="AB133">
            <v>0</v>
          </cell>
        </row>
        <row r="134">
          <cell r="S134" t="str">
            <v>Arizona</v>
          </cell>
          <cell r="T134">
            <v>2</v>
          </cell>
          <cell r="U134">
            <v>4</v>
          </cell>
          <cell r="V134">
            <v>0</v>
          </cell>
          <cell r="W134">
            <v>1</v>
          </cell>
          <cell r="X134">
            <v>4</v>
          </cell>
          <cell r="Y134">
            <v>0</v>
          </cell>
          <cell r="Z134">
            <v>3</v>
          </cell>
          <cell r="AA134">
            <v>8</v>
          </cell>
          <cell r="AB134">
            <v>0</v>
          </cell>
        </row>
        <row r="135">
          <cell r="S135" t="str">
            <v>Arizona State</v>
          </cell>
          <cell r="T135">
            <v>1</v>
          </cell>
          <cell r="U135">
            <v>3</v>
          </cell>
          <cell r="V135">
            <v>1</v>
          </cell>
          <cell r="W135">
            <v>2</v>
          </cell>
          <cell r="X135">
            <v>3</v>
          </cell>
          <cell r="Y135">
            <v>1</v>
          </cell>
          <cell r="Z135">
            <v>3</v>
          </cell>
          <cell r="AA135">
            <v>6</v>
          </cell>
          <cell r="AB135">
            <v>2</v>
          </cell>
        </row>
        <row r="136">
          <cell r="S136" t="str">
            <v>Arkansas</v>
          </cell>
          <cell r="T136">
            <v>0</v>
          </cell>
          <cell r="U136">
            <v>4</v>
          </cell>
          <cell r="V136">
            <v>0</v>
          </cell>
          <cell r="W136">
            <v>6</v>
          </cell>
          <cell r="X136">
            <v>1</v>
          </cell>
          <cell r="Y136">
            <v>0</v>
          </cell>
          <cell r="Z136">
            <v>6</v>
          </cell>
          <cell r="AA136">
            <v>5</v>
          </cell>
          <cell r="AB136">
            <v>0</v>
          </cell>
        </row>
        <row r="137">
          <cell r="S137" t="str">
            <v>Arkansas State</v>
          </cell>
          <cell r="T137">
            <v>5</v>
          </cell>
          <cell r="U137">
            <v>1</v>
          </cell>
          <cell r="V137">
            <v>0</v>
          </cell>
          <cell r="W137">
            <v>4</v>
          </cell>
          <cell r="X137">
            <v>1</v>
          </cell>
          <cell r="Y137">
            <v>0</v>
          </cell>
          <cell r="Z137">
            <v>9</v>
          </cell>
          <cell r="AA137">
            <v>2</v>
          </cell>
          <cell r="AB137">
            <v>0</v>
          </cell>
        </row>
        <row r="138">
          <cell r="S138" t="str">
            <v>Army </v>
          </cell>
          <cell r="T138">
            <v>1</v>
          </cell>
          <cell r="U138">
            <v>6</v>
          </cell>
          <cell r="V138">
            <v>0</v>
          </cell>
          <cell r="W138">
            <v>3</v>
          </cell>
          <cell r="X138">
            <v>0</v>
          </cell>
          <cell r="Y138">
            <v>0</v>
          </cell>
          <cell r="Z138">
            <v>4</v>
          </cell>
          <cell r="AA138">
            <v>6</v>
          </cell>
          <cell r="AB138">
            <v>0</v>
          </cell>
        </row>
        <row r="139">
          <cell r="S139" t="str">
            <v>Auburn</v>
          </cell>
          <cell r="T139">
            <v>1</v>
          </cell>
          <cell r="U139">
            <v>4</v>
          </cell>
          <cell r="V139">
            <v>0</v>
          </cell>
          <cell r="W139">
            <v>3</v>
          </cell>
          <cell r="X139">
            <v>3</v>
          </cell>
          <cell r="Y139">
            <v>0</v>
          </cell>
          <cell r="Z139">
            <v>4</v>
          </cell>
          <cell r="AA139">
            <v>7</v>
          </cell>
          <cell r="AB139">
            <v>0</v>
          </cell>
        </row>
        <row r="140">
          <cell r="S140" t="str">
            <v>Ball State</v>
          </cell>
          <cell r="T140">
            <v>4</v>
          </cell>
          <cell r="U140">
            <v>2</v>
          </cell>
          <cell r="V140">
            <v>0</v>
          </cell>
          <cell r="W140">
            <v>3</v>
          </cell>
          <cell r="X140">
            <v>3</v>
          </cell>
          <cell r="Y140">
            <v>0</v>
          </cell>
          <cell r="Z140">
            <v>7</v>
          </cell>
          <cell r="AA140">
            <v>5</v>
          </cell>
          <cell r="AB140">
            <v>0</v>
          </cell>
        </row>
        <row r="141">
          <cell r="S141" t="str">
            <v>Baylor</v>
          </cell>
          <cell r="T141">
            <v>0</v>
          </cell>
          <cell r="U141">
            <v>4</v>
          </cell>
          <cell r="V141">
            <v>0</v>
          </cell>
          <cell r="W141">
            <v>7</v>
          </cell>
          <cell r="X141">
            <v>0</v>
          </cell>
          <cell r="Y141">
            <v>0</v>
          </cell>
          <cell r="Z141">
            <v>7</v>
          </cell>
          <cell r="AA141">
            <v>4</v>
          </cell>
          <cell r="AB141">
            <v>0</v>
          </cell>
        </row>
        <row r="142">
          <cell r="S142" t="str">
            <v>Boise State</v>
          </cell>
          <cell r="T142">
            <v>3</v>
          </cell>
          <cell r="U142">
            <v>2</v>
          </cell>
          <cell r="V142">
            <v>0</v>
          </cell>
          <cell r="W142">
            <v>1</v>
          </cell>
          <cell r="X142">
            <v>6</v>
          </cell>
          <cell r="Y142">
            <v>0</v>
          </cell>
          <cell r="Z142">
            <v>4</v>
          </cell>
          <cell r="AA142">
            <v>8</v>
          </cell>
          <cell r="AB142">
            <v>0</v>
          </cell>
        </row>
        <row r="143">
          <cell r="S143" t="str">
            <v>Boston College</v>
          </cell>
          <cell r="T143">
            <v>4</v>
          </cell>
          <cell r="U143">
            <v>2</v>
          </cell>
          <cell r="V143">
            <v>0</v>
          </cell>
          <cell r="W143">
            <v>1</v>
          </cell>
          <cell r="X143">
            <v>4</v>
          </cell>
          <cell r="Y143">
            <v>0</v>
          </cell>
          <cell r="Z143">
            <v>5</v>
          </cell>
          <cell r="AA143">
            <v>6</v>
          </cell>
          <cell r="AB143">
            <v>0</v>
          </cell>
        </row>
        <row r="144">
          <cell r="S144" t="str">
            <v>Bowling Green</v>
          </cell>
          <cell r="T144">
            <v>3</v>
          </cell>
          <cell r="U144">
            <v>3</v>
          </cell>
          <cell r="V144">
            <v>0</v>
          </cell>
          <cell r="W144">
            <v>2</v>
          </cell>
          <cell r="X144">
            <v>2</v>
          </cell>
          <cell r="Y144">
            <v>1</v>
          </cell>
          <cell r="Z144">
            <v>5</v>
          </cell>
          <cell r="AA144">
            <v>5</v>
          </cell>
          <cell r="AB144">
            <v>1</v>
          </cell>
        </row>
        <row r="145">
          <cell r="S145" t="str">
            <v>Buffalo </v>
          </cell>
          <cell r="T145">
            <v>2</v>
          </cell>
          <cell r="U145">
            <v>4</v>
          </cell>
          <cell r="V145">
            <v>0</v>
          </cell>
          <cell r="W145">
            <v>3</v>
          </cell>
          <cell r="X145">
            <v>2</v>
          </cell>
          <cell r="Y145">
            <v>0</v>
          </cell>
          <cell r="Z145">
            <v>5</v>
          </cell>
          <cell r="AA145">
            <v>6</v>
          </cell>
          <cell r="AB145">
            <v>0</v>
          </cell>
        </row>
        <row r="146">
          <cell r="S146" t="str">
            <v>BYU</v>
          </cell>
          <cell r="T146">
            <v>3</v>
          </cell>
          <cell r="U146">
            <v>1</v>
          </cell>
          <cell r="V146">
            <v>0</v>
          </cell>
          <cell r="W146">
            <v>4</v>
          </cell>
          <cell r="X146">
            <v>3</v>
          </cell>
          <cell r="Y146">
            <v>0</v>
          </cell>
          <cell r="Z146">
            <v>7</v>
          </cell>
          <cell r="AA146">
            <v>4</v>
          </cell>
          <cell r="AB146">
            <v>0</v>
          </cell>
        </row>
        <row r="147">
          <cell r="N147" t="str">
            <v>California</v>
          </cell>
          <cell r="S147" t="str">
            <v>California</v>
          </cell>
          <cell r="T147">
            <v>2</v>
          </cell>
          <cell r="U147">
            <v>4</v>
          </cell>
          <cell r="V147">
            <v>0</v>
          </cell>
          <cell r="W147">
            <v>4</v>
          </cell>
          <cell r="X147">
            <v>1</v>
          </cell>
          <cell r="Y147">
            <v>0</v>
          </cell>
          <cell r="Z147">
            <v>6</v>
          </cell>
          <cell r="AA147">
            <v>5</v>
          </cell>
          <cell r="AB147">
            <v>0</v>
          </cell>
        </row>
        <row r="148">
          <cell r="S148" t="str">
            <v>Central Florida</v>
          </cell>
          <cell r="T148">
            <v>1</v>
          </cell>
          <cell r="U148">
            <v>5</v>
          </cell>
          <cell r="V148">
            <v>0</v>
          </cell>
          <cell r="W148">
            <v>3</v>
          </cell>
          <cell r="X148">
            <v>2</v>
          </cell>
          <cell r="Y148">
            <v>0</v>
          </cell>
          <cell r="Z148">
            <v>4</v>
          </cell>
          <cell r="AA148">
            <v>7</v>
          </cell>
          <cell r="AB148">
            <v>0</v>
          </cell>
        </row>
        <row r="149">
          <cell r="S149" t="str">
            <v>Central Michigan</v>
          </cell>
          <cell r="T149">
            <v>0</v>
          </cell>
          <cell r="U149">
            <v>7</v>
          </cell>
          <cell r="V149">
            <v>0</v>
          </cell>
          <cell r="W149">
            <v>1</v>
          </cell>
          <cell r="X149">
            <v>3</v>
          </cell>
          <cell r="Y149">
            <v>0</v>
          </cell>
          <cell r="Z149">
            <v>1</v>
          </cell>
          <cell r="AA149">
            <v>10</v>
          </cell>
          <cell r="AB149">
            <v>0</v>
          </cell>
        </row>
        <row r="150">
          <cell r="S150" t="str">
            <v>Cincinnati</v>
          </cell>
          <cell r="T150">
            <v>3</v>
          </cell>
          <cell r="U150">
            <v>2</v>
          </cell>
          <cell r="V150">
            <v>1</v>
          </cell>
          <cell r="W150">
            <v>2</v>
          </cell>
          <cell r="X150">
            <v>3</v>
          </cell>
          <cell r="Y150">
            <v>0</v>
          </cell>
          <cell r="Z150">
            <v>5</v>
          </cell>
          <cell r="AA150">
            <v>5</v>
          </cell>
          <cell r="AB150">
            <v>1</v>
          </cell>
        </row>
        <row r="151">
          <cell r="S151" t="str">
            <v>Clemson</v>
          </cell>
          <cell r="T151">
            <v>2</v>
          </cell>
          <cell r="U151">
            <v>3</v>
          </cell>
          <cell r="V151">
            <v>0</v>
          </cell>
          <cell r="W151">
            <v>6</v>
          </cell>
          <cell r="X151">
            <v>1</v>
          </cell>
          <cell r="Y151">
            <v>0</v>
          </cell>
          <cell r="Z151">
            <v>8</v>
          </cell>
          <cell r="AA151">
            <v>4</v>
          </cell>
          <cell r="AB151">
            <v>0</v>
          </cell>
        </row>
        <row r="152">
          <cell r="S152" t="str">
            <v>Colorado</v>
          </cell>
          <cell r="T152">
            <v>1</v>
          </cell>
          <cell r="U152">
            <v>6</v>
          </cell>
          <cell r="V152">
            <v>0</v>
          </cell>
          <cell r="W152">
            <v>3</v>
          </cell>
          <cell r="X152">
            <v>3</v>
          </cell>
          <cell r="Y152">
            <v>0</v>
          </cell>
          <cell r="Z152">
            <v>4</v>
          </cell>
          <cell r="AA152">
            <v>9</v>
          </cell>
          <cell r="AB152">
            <v>0</v>
          </cell>
        </row>
        <row r="153">
          <cell r="S153" t="str">
            <v>Colorado State</v>
          </cell>
          <cell r="T153">
            <v>2</v>
          </cell>
          <cell r="U153">
            <v>4</v>
          </cell>
          <cell r="V153">
            <v>0</v>
          </cell>
          <cell r="W153">
            <v>2</v>
          </cell>
          <cell r="X153">
            <v>3</v>
          </cell>
          <cell r="Y153">
            <v>0</v>
          </cell>
          <cell r="Z153">
            <v>4</v>
          </cell>
          <cell r="AA153">
            <v>7</v>
          </cell>
          <cell r="AB153">
            <v>0</v>
          </cell>
        </row>
        <row r="154">
          <cell r="S154" t="str">
            <v>Connecticut</v>
          </cell>
          <cell r="T154">
            <v>2</v>
          </cell>
          <cell r="U154">
            <v>3</v>
          </cell>
          <cell r="V154">
            <v>0</v>
          </cell>
          <cell r="W154">
            <v>3</v>
          </cell>
          <cell r="X154">
            <v>3</v>
          </cell>
          <cell r="Y154">
            <v>0</v>
          </cell>
          <cell r="Z154">
            <v>5</v>
          </cell>
          <cell r="AA154">
            <v>6</v>
          </cell>
          <cell r="AB154">
            <v>0</v>
          </cell>
        </row>
        <row r="155">
          <cell r="S155" t="str">
            <v>Duke</v>
          </cell>
          <cell r="T155">
            <v>2</v>
          </cell>
          <cell r="U155">
            <v>2</v>
          </cell>
          <cell r="V155">
            <v>1</v>
          </cell>
          <cell r="W155">
            <v>4</v>
          </cell>
          <cell r="X155">
            <v>2</v>
          </cell>
          <cell r="Y155">
            <v>0</v>
          </cell>
          <cell r="Z155">
            <v>6</v>
          </cell>
          <cell r="AA155">
            <v>4</v>
          </cell>
          <cell r="AB155">
            <v>1</v>
          </cell>
        </row>
        <row r="156">
          <cell r="S156" t="str">
            <v>East Carolina</v>
          </cell>
          <cell r="T156">
            <v>2</v>
          </cell>
          <cell r="U156">
            <v>3</v>
          </cell>
          <cell r="V156">
            <v>0</v>
          </cell>
          <cell r="W156">
            <v>4</v>
          </cell>
          <cell r="X156">
            <v>3</v>
          </cell>
          <cell r="Y156">
            <v>0</v>
          </cell>
          <cell r="Z156">
            <v>6</v>
          </cell>
          <cell r="AA156">
            <v>6</v>
          </cell>
          <cell r="AB156">
            <v>0</v>
          </cell>
        </row>
        <row r="157">
          <cell r="S157" t="str">
            <v>Eastern Michigan</v>
          </cell>
          <cell r="T157">
            <v>4</v>
          </cell>
          <cell r="U157">
            <v>2</v>
          </cell>
          <cell r="V157">
            <v>0</v>
          </cell>
          <cell r="W157">
            <v>2</v>
          </cell>
          <cell r="X157">
            <v>2</v>
          </cell>
          <cell r="Y157">
            <v>0</v>
          </cell>
          <cell r="Z157">
            <v>6</v>
          </cell>
          <cell r="AA157">
            <v>4</v>
          </cell>
          <cell r="AB157">
            <v>0</v>
          </cell>
        </row>
        <row r="158">
          <cell r="S158" t="str">
            <v>Florida</v>
          </cell>
          <cell r="T158">
            <v>2</v>
          </cell>
          <cell r="U158">
            <v>2</v>
          </cell>
          <cell r="V158">
            <v>0</v>
          </cell>
          <cell r="W158">
            <v>3</v>
          </cell>
          <cell r="X158">
            <v>4</v>
          </cell>
          <cell r="Y158">
            <v>0</v>
          </cell>
          <cell r="Z158">
            <v>5</v>
          </cell>
          <cell r="AA158">
            <v>6</v>
          </cell>
          <cell r="AB158">
            <v>0</v>
          </cell>
        </row>
        <row r="159">
          <cell r="S159" t="str">
            <v>Florida Atlantic</v>
          </cell>
          <cell r="T159">
            <v>2</v>
          </cell>
          <cell r="U159">
            <v>5</v>
          </cell>
          <cell r="V159">
            <v>0</v>
          </cell>
          <cell r="W159">
            <v>1</v>
          </cell>
          <cell r="X159">
            <v>4</v>
          </cell>
          <cell r="Y159">
            <v>0</v>
          </cell>
          <cell r="Z159">
            <v>3</v>
          </cell>
          <cell r="AA159">
            <v>9</v>
          </cell>
          <cell r="AB159">
            <v>0</v>
          </cell>
        </row>
        <row r="160">
          <cell r="N160" t="str">
            <v>Florida Intl</v>
          </cell>
          <cell r="S160" t="str">
            <v>Florida Intl</v>
          </cell>
          <cell r="T160">
            <v>3</v>
          </cell>
          <cell r="U160">
            <v>3</v>
          </cell>
          <cell r="V160">
            <v>0</v>
          </cell>
          <cell r="W160">
            <v>3</v>
          </cell>
          <cell r="X160">
            <v>3</v>
          </cell>
          <cell r="Y160">
            <v>0</v>
          </cell>
          <cell r="Z160">
            <v>6</v>
          </cell>
          <cell r="AA160">
            <v>6</v>
          </cell>
          <cell r="AB160">
            <v>0</v>
          </cell>
        </row>
        <row r="161">
          <cell r="S161" t="str">
            <v>Florida State</v>
          </cell>
          <cell r="T161">
            <v>3</v>
          </cell>
          <cell r="U161">
            <v>2</v>
          </cell>
          <cell r="V161">
            <v>0</v>
          </cell>
          <cell r="W161">
            <v>3</v>
          </cell>
          <cell r="X161">
            <v>3</v>
          </cell>
          <cell r="Y161">
            <v>0</v>
          </cell>
          <cell r="Z161">
            <v>6</v>
          </cell>
          <cell r="AA161">
            <v>5</v>
          </cell>
          <cell r="AB161">
            <v>0</v>
          </cell>
        </row>
        <row r="162">
          <cell r="S162" t="str">
            <v>Fresno State</v>
          </cell>
          <cell r="T162">
            <v>5</v>
          </cell>
          <cell r="U162">
            <v>2</v>
          </cell>
          <cell r="V162">
            <v>0</v>
          </cell>
          <cell r="W162">
            <v>2</v>
          </cell>
          <cell r="X162">
            <v>3</v>
          </cell>
          <cell r="Y162">
            <v>0</v>
          </cell>
          <cell r="Z162">
            <v>7</v>
          </cell>
          <cell r="AA162">
            <v>5</v>
          </cell>
          <cell r="AB162">
            <v>0</v>
          </cell>
        </row>
        <row r="163">
          <cell r="S163" t="str">
            <v>Georgia </v>
          </cell>
          <cell r="T163">
            <v>3</v>
          </cell>
          <cell r="U163">
            <v>3</v>
          </cell>
          <cell r="V163">
            <v>0</v>
          </cell>
          <cell r="W163">
            <v>4</v>
          </cell>
          <cell r="X163">
            <v>1</v>
          </cell>
          <cell r="Y163">
            <v>1</v>
          </cell>
          <cell r="Z163">
            <v>7</v>
          </cell>
          <cell r="AA163">
            <v>4</v>
          </cell>
          <cell r="AB163">
            <v>1</v>
          </cell>
        </row>
        <row r="164">
          <cell r="S164" t="str">
            <v>Georgia Tech</v>
          </cell>
          <cell r="T164">
            <v>1</v>
          </cell>
          <cell r="U164">
            <v>3</v>
          </cell>
          <cell r="V164">
            <v>1</v>
          </cell>
          <cell r="W164">
            <v>3</v>
          </cell>
          <cell r="X164">
            <v>3</v>
          </cell>
          <cell r="Y164">
            <v>0</v>
          </cell>
          <cell r="Z164">
            <v>4</v>
          </cell>
          <cell r="AA164">
            <v>6</v>
          </cell>
          <cell r="AB164">
            <v>1</v>
          </cell>
        </row>
        <row r="165">
          <cell r="S165" t="str">
            <v>Hawaii</v>
          </cell>
          <cell r="T165">
            <v>2</v>
          </cell>
          <cell r="U165">
            <v>4</v>
          </cell>
          <cell r="V165">
            <v>0</v>
          </cell>
          <cell r="W165">
            <v>1</v>
          </cell>
          <cell r="X165">
            <v>5</v>
          </cell>
          <cell r="Y165">
            <v>0</v>
          </cell>
          <cell r="Z165">
            <v>3</v>
          </cell>
          <cell r="AA165">
            <v>9</v>
          </cell>
          <cell r="AB165">
            <v>0</v>
          </cell>
        </row>
        <row r="166">
          <cell r="S166" t="str">
            <v>Houston</v>
          </cell>
          <cell r="T166">
            <v>4</v>
          </cell>
          <cell r="U166">
            <v>2</v>
          </cell>
          <cell r="V166">
            <v>0</v>
          </cell>
          <cell r="W166">
            <v>5</v>
          </cell>
          <cell r="X166">
            <v>1</v>
          </cell>
          <cell r="Y166">
            <v>0</v>
          </cell>
          <cell r="Z166">
            <v>9</v>
          </cell>
          <cell r="AA166">
            <v>3</v>
          </cell>
          <cell r="AB166">
            <v>0</v>
          </cell>
        </row>
        <row r="167">
          <cell r="S167" t="str">
            <v>Idaho </v>
          </cell>
          <cell r="T167">
            <v>3</v>
          </cell>
          <cell r="U167">
            <v>3</v>
          </cell>
          <cell r="V167">
            <v>0</v>
          </cell>
          <cell r="W167">
            <v>2</v>
          </cell>
          <cell r="X167">
            <v>3</v>
          </cell>
          <cell r="Y167">
            <v>0</v>
          </cell>
          <cell r="Z167">
            <v>5</v>
          </cell>
          <cell r="AA167">
            <v>6</v>
          </cell>
          <cell r="AB167">
            <v>0</v>
          </cell>
        </row>
        <row r="168">
          <cell r="S168" t="str">
            <v>Illinois</v>
          </cell>
          <cell r="T168">
            <v>2</v>
          </cell>
          <cell r="U168">
            <v>2</v>
          </cell>
          <cell r="V168">
            <v>0</v>
          </cell>
          <cell r="W168">
            <v>2</v>
          </cell>
          <cell r="X168">
            <v>5</v>
          </cell>
          <cell r="Y168">
            <v>0</v>
          </cell>
          <cell r="Z168">
            <v>4</v>
          </cell>
          <cell r="AA168">
            <v>7</v>
          </cell>
          <cell r="AB168">
            <v>0</v>
          </cell>
        </row>
        <row r="169">
          <cell r="S169" t="str">
            <v>Indiana</v>
          </cell>
          <cell r="T169">
            <v>2</v>
          </cell>
          <cell r="U169">
            <v>4</v>
          </cell>
          <cell r="V169">
            <v>0</v>
          </cell>
          <cell r="W169">
            <v>2</v>
          </cell>
          <cell r="X169">
            <v>3</v>
          </cell>
          <cell r="Y169">
            <v>0</v>
          </cell>
          <cell r="Z169">
            <v>4</v>
          </cell>
          <cell r="AA169">
            <v>7</v>
          </cell>
          <cell r="AB169">
            <v>0</v>
          </cell>
        </row>
        <row r="170">
          <cell r="S170" t="str">
            <v>Iowa  </v>
          </cell>
          <cell r="T170">
            <v>1</v>
          </cell>
          <cell r="U170">
            <v>4</v>
          </cell>
          <cell r="V170">
            <v>0</v>
          </cell>
          <cell r="W170">
            <v>4</v>
          </cell>
          <cell r="X170">
            <v>2</v>
          </cell>
          <cell r="Y170">
            <v>0</v>
          </cell>
          <cell r="Z170">
            <v>5</v>
          </cell>
          <cell r="AA170">
            <v>6</v>
          </cell>
          <cell r="AB170">
            <v>0</v>
          </cell>
        </row>
        <row r="171">
          <cell r="S171" t="str">
            <v>Iowa State</v>
          </cell>
          <cell r="T171">
            <v>4</v>
          </cell>
          <cell r="U171">
            <v>2</v>
          </cell>
          <cell r="V171">
            <v>0</v>
          </cell>
          <cell r="W171">
            <v>3</v>
          </cell>
          <cell r="X171">
            <v>2</v>
          </cell>
          <cell r="Y171">
            <v>0</v>
          </cell>
          <cell r="Z171">
            <v>7</v>
          </cell>
          <cell r="AA171">
            <v>4</v>
          </cell>
          <cell r="AB171">
            <v>0</v>
          </cell>
        </row>
        <row r="172">
          <cell r="S172" t="str">
            <v>Kansas</v>
          </cell>
          <cell r="T172">
            <v>1</v>
          </cell>
          <cell r="U172">
            <v>4</v>
          </cell>
          <cell r="V172">
            <v>0</v>
          </cell>
          <cell r="W172">
            <v>4</v>
          </cell>
          <cell r="X172">
            <v>2</v>
          </cell>
          <cell r="Y172">
            <v>0</v>
          </cell>
          <cell r="Z172">
            <v>5</v>
          </cell>
          <cell r="AA172">
            <v>6</v>
          </cell>
          <cell r="AB172">
            <v>0</v>
          </cell>
        </row>
        <row r="173">
          <cell r="S173" t="str">
            <v>Kansas State</v>
          </cell>
          <cell r="T173">
            <v>5</v>
          </cell>
          <cell r="U173">
            <v>0</v>
          </cell>
          <cell r="V173">
            <v>0</v>
          </cell>
          <cell r="W173">
            <v>4</v>
          </cell>
          <cell r="X173">
            <v>2</v>
          </cell>
          <cell r="Y173">
            <v>0</v>
          </cell>
          <cell r="Z173">
            <v>9</v>
          </cell>
          <cell r="AA173">
            <v>2</v>
          </cell>
          <cell r="AB173">
            <v>0</v>
          </cell>
        </row>
        <row r="174">
          <cell r="S174" t="str">
            <v>Kent State</v>
          </cell>
          <cell r="T174">
            <v>2</v>
          </cell>
          <cell r="U174">
            <v>4</v>
          </cell>
          <cell r="V174">
            <v>0</v>
          </cell>
          <cell r="W174">
            <v>3</v>
          </cell>
          <cell r="X174">
            <v>2</v>
          </cell>
          <cell r="Y174">
            <v>0</v>
          </cell>
          <cell r="Z174">
            <v>5</v>
          </cell>
          <cell r="AA174">
            <v>6</v>
          </cell>
          <cell r="AB174">
            <v>0</v>
          </cell>
        </row>
        <row r="175">
          <cell r="S175" t="str">
            <v>Kentucky</v>
          </cell>
          <cell r="T175">
            <v>2</v>
          </cell>
          <cell r="U175">
            <v>3</v>
          </cell>
          <cell r="V175">
            <v>0</v>
          </cell>
          <cell r="W175">
            <v>3</v>
          </cell>
          <cell r="X175">
            <v>3</v>
          </cell>
          <cell r="Y175">
            <v>0</v>
          </cell>
          <cell r="Z175">
            <v>5</v>
          </cell>
          <cell r="AA175">
            <v>6</v>
          </cell>
          <cell r="AB175">
            <v>0</v>
          </cell>
        </row>
        <row r="176">
          <cell r="N176" t="str">
            <v>Louisiana Tech</v>
          </cell>
          <cell r="S176" t="str">
            <v>Louisiana Tech</v>
          </cell>
          <cell r="T176">
            <v>6</v>
          </cell>
          <cell r="U176">
            <v>1</v>
          </cell>
          <cell r="V176">
            <v>0</v>
          </cell>
          <cell r="W176">
            <v>3</v>
          </cell>
          <cell r="X176">
            <v>1</v>
          </cell>
          <cell r="Y176">
            <v>0</v>
          </cell>
          <cell r="Z176">
            <v>9</v>
          </cell>
          <cell r="AA176">
            <v>2</v>
          </cell>
          <cell r="AB176">
            <v>0</v>
          </cell>
        </row>
        <row r="177">
          <cell r="S177" t="str">
            <v>Louisville</v>
          </cell>
          <cell r="T177">
            <v>6</v>
          </cell>
          <cell r="U177">
            <v>0</v>
          </cell>
          <cell r="V177">
            <v>0</v>
          </cell>
          <cell r="W177">
            <v>1</v>
          </cell>
          <cell r="X177">
            <v>3</v>
          </cell>
          <cell r="Y177">
            <v>1</v>
          </cell>
          <cell r="Z177">
            <v>7</v>
          </cell>
          <cell r="AA177">
            <v>3</v>
          </cell>
          <cell r="AB177">
            <v>1</v>
          </cell>
        </row>
        <row r="178">
          <cell r="S178" t="str">
            <v>LSU </v>
          </cell>
          <cell r="T178">
            <v>6</v>
          </cell>
          <cell r="U178">
            <v>0</v>
          </cell>
          <cell r="V178">
            <v>0</v>
          </cell>
          <cell r="W178">
            <v>4</v>
          </cell>
          <cell r="X178">
            <v>2</v>
          </cell>
          <cell r="Y178">
            <v>0</v>
          </cell>
          <cell r="Z178">
            <v>10</v>
          </cell>
          <cell r="AA178">
            <v>2</v>
          </cell>
          <cell r="AB178">
            <v>0</v>
          </cell>
        </row>
        <row r="179">
          <cell r="N179" t="str">
            <v>Marshall</v>
          </cell>
          <cell r="S179" t="str">
            <v>Marshall</v>
          </cell>
          <cell r="T179">
            <v>3</v>
          </cell>
          <cell r="U179">
            <v>4</v>
          </cell>
          <cell r="V179">
            <v>0</v>
          </cell>
          <cell r="W179">
            <v>5</v>
          </cell>
          <cell r="X179">
            <v>0</v>
          </cell>
          <cell r="Y179">
            <v>0</v>
          </cell>
          <cell r="Z179">
            <v>8</v>
          </cell>
          <cell r="AA179">
            <v>4</v>
          </cell>
          <cell r="AB179">
            <v>0</v>
          </cell>
        </row>
        <row r="180">
          <cell r="S180" t="str">
            <v>Maryland</v>
          </cell>
          <cell r="T180">
            <v>1</v>
          </cell>
          <cell r="U180">
            <v>4</v>
          </cell>
          <cell r="V180">
            <v>0</v>
          </cell>
          <cell r="W180">
            <v>2</v>
          </cell>
          <cell r="X180">
            <v>5</v>
          </cell>
          <cell r="Y180">
            <v>0</v>
          </cell>
          <cell r="Z180">
            <v>3</v>
          </cell>
          <cell r="AA180">
            <v>9</v>
          </cell>
          <cell r="AB180">
            <v>0</v>
          </cell>
        </row>
        <row r="181">
          <cell r="S181" t="str">
            <v>Memphis</v>
          </cell>
          <cell r="T181">
            <v>2</v>
          </cell>
          <cell r="U181">
            <v>4</v>
          </cell>
          <cell r="V181">
            <v>0</v>
          </cell>
          <cell r="W181">
            <v>1</v>
          </cell>
          <cell r="X181">
            <v>4</v>
          </cell>
          <cell r="Y181">
            <v>0</v>
          </cell>
          <cell r="Z181">
            <v>3</v>
          </cell>
          <cell r="AA181">
            <v>8</v>
          </cell>
          <cell r="AB181">
            <v>0</v>
          </cell>
        </row>
        <row r="182">
          <cell r="S182" t="str">
            <v>Miami (FL)</v>
          </cell>
          <cell r="T182">
            <v>4</v>
          </cell>
          <cell r="U182">
            <v>1</v>
          </cell>
          <cell r="V182">
            <v>0</v>
          </cell>
          <cell r="W182">
            <v>4</v>
          </cell>
          <cell r="X182">
            <v>3</v>
          </cell>
          <cell r="Y182">
            <v>0</v>
          </cell>
          <cell r="Z182">
            <v>8</v>
          </cell>
          <cell r="AA182">
            <v>4</v>
          </cell>
          <cell r="AB182">
            <v>0</v>
          </cell>
        </row>
        <row r="183">
          <cell r="S183" t="str">
            <v>Miami (OH)</v>
          </cell>
          <cell r="T183">
            <v>4</v>
          </cell>
          <cell r="U183">
            <v>2</v>
          </cell>
          <cell r="V183">
            <v>0</v>
          </cell>
          <cell r="W183">
            <v>3</v>
          </cell>
          <cell r="X183">
            <v>3</v>
          </cell>
          <cell r="Y183">
            <v>0</v>
          </cell>
          <cell r="Z183">
            <v>7</v>
          </cell>
          <cell r="AA183">
            <v>5</v>
          </cell>
          <cell r="AB183">
            <v>0</v>
          </cell>
        </row>
        <row r="184">
          <cell r="S184" t="str">
            <v>Michigan</v>
          </cell>
          <cell r="T184">
            <v>2</v>
          </cell>
          <cell r="U184">
            <v>2</v>
          </cell>
          <cell r="V184">
            <v>0</v>
          </cell>
          <cell r="W184">
            <v>6</v>
          </cell>
          <cell r="X184">
            <v>2</v>
          </cell>
          <cell r="Y184">
            <v>0</v>
          </cell>
          <cell r="Z184">
            <v>8</v>
          </cell>
          <cell r="AA184">
            <v>4</v>
          </cell>
          <cell r="AB184">
            <v>0</v>
          </cell>
        </row>
        <row r="185">
          <cell r="S185" t="str">
            <v>Michigan State</v>
          </cell>
          <cell r="T185">
            <v>4</v>
          </cell>
          <cell r="U185">
            <v>2</v>
          </cell>
          <cell r="V185">
            <v>0</v>
          </cell>
          <cell r="W185">
            <v>5</v>
          </cell>
          <cell r="X185">
            <v>1</v>
          </cell>
          <cell r="Y185">
            <v>0</v>
          </cell>
          <cell r="Z185">
            <v>9</v>
          </cell>
          <cell r="AA185">
            <v>3</v>
          </cell>
          <cell r="AB185">
            <v>0</v>
          </cell>
        </row>
        <row r="186">
          <cell r="S186" t="str">
            <v>Middle Tenn St</v>
          </cell>
          <cell r="T186">
            <v>3</v>
          </cell>
          <cell r="U186">
            <v>3</v>
          </cell>
          <cell r="V186">
            <v>0</v>
          </cell>
          <cell r="W186">
            <v>0</v>
          </cell>
          <cell r="X186">
            <v>6</v>
          </cell>
          <cell r="Y186">
            <v>0</v>
          </cell>
          <cell r="Z186">
            <v>3</v>
          </cell>
          <cell r="AA186">
            <v>9</v>
          </cell>
          <cell r="AB186">
            <v>0</v>
          </cell>
        </row>
        <row r="187">
          <cell r="S187" t="str">
            <v>Minnesota</v>
          </cell>
          <cell r="T187">
            <v>2</v>
          </cell>
          <cell r="U187">
            <v>2</v>
          </cell>
          <cell r="V187">
            <v>1</v>
          </cell>
          <cell r="W187">
            <v>3</v>
          </cell>
          <cell r="X187">
            <v>3</v>
          </cell>
          <cell r="Y187">
            <v>0</v>
          </cell>
          <cell r="Z187">
            <v>5</v>
          </cell>
          <cell r="AA187">
            <v>5</v>
          </cell>
          <cell r="AB187">
            <v>1</v>
          </cell>
        </row>
        <row r="188">
          <cell r="S188" t="str">
            <v>Mississippi</v>
          </cell>
          <cell r="T188">
            <v>1</v>
          </cell>
          <cell r="U188">
            <v>5</v>
          </cell>
          <cell r="V188">
            <v>0</v>
          </cell>
          <cell r="W188">
            <v>2</v>
          </cell>
          <cell r="X188">
            <v>3</v>
          </cell>
          <cell r="Y188">
            <v>0</v>
          </cell>
          <cell r="Z188">
            <v>3</v>
          </cell>
          <cell r="AA188">
            <v>8</v>
          </cell>
          <cell r="AB188">
            <v>0</v>
          </cell>
        </row>
        <row r="189">
          <cell r="S189" t="str">
            <v>Mississippi State</v>
          </cell>
          <cell r="T189">
            <v>2</v>
          </cell>
          <cell r="U189">
            <v>3</v>
          </cell>
          <cell r="V189">
            <v>1</v>
          </cell>
          <cell r="W189">
            <v>3</v>
          </cell>
          <cell r="X189">
            <v>2</v>
          </cell>
          <cell r="Y189">
            <v>0</v>
          </cell>
          <cell r="Z189">
            <v>5</v>
          </cell>
          <cell r="AA189">
            <v>5</v>
          </cell>
          <cell r="AB189">
            <v>1</v>
          </cell>
        </row>
        <row r="190">
          <cell r="N190" t="str">
            <v>Missouri</v>
          </cell>
          <cell r="S190" t="str">
            <v>Missouri</v>
          </cell>
          <cell r="T190">
            <v>2</v>
          </cell>
          <cell r="U190">
            <v>3</v>
          </cell>
          <cell r="V190">
            <v>1</v>
          </cell>
          <cell r="W190">
            <v>2</v>
          </cell>
          <cell r="X190">
            <v>3</v>
          </cell>
          <cell r="Y190">
            <v>0</v>
          </cell>
          <cell r="Z190">
            <v>4</v>
          </cell>
          <cell r="AA190">
            <v>6</v>
          </cell>
          <cell r="AB190">
            <v>1</v>
          </cell>
        </row>
        <row r="191">
          <cell r="S191" t="str">
            <v>Navy</v>
          </cell>
          <cell r="T191">
            <v>4</v>
          </cell>
          <cell r="U191">
            <v>2</v>
          </cell>
          <cell r="V191">
            <v>0</v>
          </cell>
          <cell r="W191">
            <v>1</v>
          </cell>
          <cell r="X191">
            <v>3</v>
          </cell>
          <cell r="Y191">
            <v>0</v>
          </cell>
          <cell r="Z191">
            <v>5</v>
          </cell>
          <cell r="AA191">
            <v>5</v>
          </cell>
          <cell r="AB191">
            <v>0</v>
          </cell>
        </row>
        <row r="192">
          <cell r="S192" t="str">
            <v>Nebraska</v>
          </cell>
          <cell r="T192">
            <v>2</v>
          </cell>
          <cell r="U192">
            <v>3</v>
          </cell>
          <cell r="V192">
            <v>0</v>
          </cell>
          <cell r="W192">
            <v>2</v>
          </cell>
          <cell r="X192">
            <v>4</v>
          </cell>
          <cell r="Y192">
            <v>0</v>
          </cell>
          <cell r="Z192">
            <v>4</v>
          </cell>
          <cell r="AA192">
            <v>7</v>
          </cell>
          <cell r="AB192">
            <v>0</v>
          </cell>
        </row>
        <row r="193">
          <cell r="S193" t="str">
            <v>Nevada </v>
          </cell>
          <cell r="T193">
            <v>2</v>
          </cell>
          <cell r="U193">
            <v>4</v>
          </cell>
          <cell r="V193">
            <v>0</v>
          </cell>
          <cell r="W193">
            <v>3</v>
          </cell>
          <cell r="X193">
            <v>3</v>
          </cell>
          <cell r="Y193">
            <v>0</v>
          </cell>
          <cell r="Z193">
            <v>5</v>
          </cell>
          <cell r="AA193">
            <v>7</v>
          </cell>
          <cell r="AB193">
            <v>0</v>
          </cell>
        </row>
        <row r="194">
          <cell r="S194" t="str">
            <v>New Mexico </v>
          </cell>
          <cell r="T194">
            <v>3</v>
          </cell>
          <cell r="U194">
            <v>3</v>
          </cell>
          <cell r="V194">
            <v>0</v>
          </cell>
          <cell r="W194">
            <v>2</v>
          </cell>
          <cell r="X194">
            <v>3</v>
          </cell>
          <cell r="Y194">
            <v>0</v>
          </cell>
          <cell r="Z194">
            <v>5</v>
          </cell>
          <cell r="AA194">
            <v>6</v>
          </cell>
          <cell r="AB194">
            <v>0</v>
          </cell>
        </row>
        <row r="195">
          <cell r="S195" t="str">
            <v>New Mexico State</v>
          </cell>
          <cell r="T195">
            <v>4</v>
          </cell>
          <cell r="U195">
            <v>3</v>
          </cell>
          <cell r="V195">
            <v>0</v>
          </cell>
          <cell r="W195">
            <v>4</v>
          </cell>
          <cell r="X195">
            <v>2</v>
          </cell>
          <cell r="Y195">
            <v>0</v>
          </cell>
          <cell r="Z195">
            <v>8</v>
          </cell>
          <cell r="AA195">
            <v>5</v>
          </cell>
          <cell r="AB195">
            <v>0</v>
          </cell>
        </row>
        <row r="196">
          <cell r="S196" t="str">
            <v>North Carolina  </v>
          </cell>
          <cell r="T196">
            <v>2</v>
          </cell>
          <cell r="U196">
            <v>3</v>
          </cell>
          <cell r="V196">
            <v>0</v>
          </cell>
          <cell r="W196">
            <v>3</v>
          </cell>
          <cell r="X196">
            <v>3</v>
          </cell>
          <cell r="Y196">
            <v>0</v>
          </cell>
          <cell r="Z196">
            <v>5</v>
          </cell>
          <cell r="AA196">
            <v>6</v>
          </cell>
          <cell r="AB196">
            <v>0</v>
          </cell>
        </row>
        <row r="197">
          <cell r="S197" t="str">
            <v>North Carolina St</v>
          </cell>
          <cell r="T197">
            <v>1</v>
          </cell>
          <cell r="U197">
            <v>4</v>
          </cell>
          <cell r="V197">
            <v>0</v>
          </cell>
          <cell r="W197">
            <v>4</v>
          </cell>
          <cell r="X197">
            <v>0</v>
          </cell>
          <cell r="Y197">
            <v>1</v>
          </cell>
          <cell r="Z197">
            <v>5</v>
          </cell>
          <cell r="AA197">
            <v>4</v>
          </cell>
          <cell r="AB197">
            <v>1</v>
          </cell>
        </row>
        <row r="198">
          <cell r="S198" t="str">
            <v>North Texas</v>
          </cell>
          <cell r="T198">
            <v>3</v>
          </cell>
          <cell r="U198">
            <v>3</v>
          </cell>
          <cell r="V198">
            <v>0</v>
          </cell>
          <cell r="W198">
            <v>4</v>
          </cell>
          <cell r="X198">
            <v>2</v>
          </cell>
          <cell r="Y198">
            <v>0</v>
          </cell>
          <cell r="Z198">
            <v>7</v>
          </cell>
          <cell r="AA198">
            <v>5</v>
          </cell>
          <cell r="AB198">
            <v>0</v>
          </cell>
        </row>
        <row r="199">
          <cell r="S199" t="str">
            <v>Northern Illinois</v>
          </cell>
          <cell r="T199">
            <v>2</v>
          </cell>
          <cell r="U199">
            <v>4</v>
          </cell>
          <cell r="V199">
            <v>0</v>
          </cell>
          <cell r="W199">
            <v>3</v>
          </cell>
          <cell r="X199">
            <v>3</v>
          </cell>
          <cell r="Y199">
            <v>0</v>
          </cell>
          <cell r="Z199">
            <v>5</v>
          </cell>
          <cell r="AA199">
            <v>7</v>
          </cell>
          <cell r="AB199">
            <v>0</v>
          </cell>
        </row>
        <row r="200">
          <cell r="S200" t="str">
            <v>Northwestern </v>
          </cell>
          <cell r="T200">
            <v>4</v>
          </cell>
          <cell r="U200">
            <v>2</v>
          </cell>
          <cell r="V200">
            <v>0</v>
          </cell>
          <cell r="W200">
            <v>1</v>
          </cell>
          <cell r="X200">
            <v>3</v>
          </cell>
          <cell r="Y200">
            <v>1</v>
          </cell>
          <cell r="Z200">
            <v>5</v>
          </cell>
          <cell r="AA200">
            <v>5</v>
          </cell>
          <cell r="AB200">
            <v>1</v>
          </cell>
        </row>
        <row r="201">
          <cell r="S201" t="str">
            <v>Notre Dame</v>
          </cell>
          <cell r="T201">
            <v>1</v>
          </cell>
          <cell r="U201">
            <v>4</v>
          </cell>
          <cell r="V201">
            <v>0</v>
          </cell>
          <cell r="W201">
            <v>4</v>
          </cell>
          <cell r="X201">
            <v>3</v>
          </cell>
          <cell r="Y201">
            <v>0</v>
          </cell>
          <cell r="Z201">
            <v>5</v>
          </cell>
          <cell r="AA201">
            <v>7</v>
          </cell>
          <cell r="AB201">
            <v>0</v>
          </cell>
        </row>
        <row r="202">
          <cell r="S202" t="str">
            <v>Ohio</v>
          </cell>
          <cell r="T202">
            <v>4</v>
          </cell>
          <cell r="U202">
            <v>3</v>
          </cell>
          <cell r="V202">
            <v>0</v>
          </cell>
          <cell r="W202">
            <v>2</v>
          </cell>
          <cell r="X202">
            <v>3</v>
          </cell>
          <cell r="Y202">
            <v>0</v>
          </cell>
          <cell r="Z202">
            <v>6</v>
          </cell>
          <cell r="AA202">
            <v>6</v>
          </cell>
          <cell r="AB202">
            <v>0</v>
          </cell>
        </row>
        <row r="203">
          <cell r="S203" t="str">
            <v>Ohio State</v>
          </cell>
          <cell r="T203">
            <v>3</v>
          </cell>
          <cell r="U203">
            <v>2</v>
          </cell>
          <cell r="V203">
            <v>0</v>
          </cell>
          <cell r="W203">
            <v>3</v>
          </cell>
          <cell r="X203">
            <v>4</v>
          </cell>
          <cell r="Y203">
            <v>0</v>
          </cell>
          <cell r="Z203">
            <v>6</v>
          </cell>
          <cell r="AA203">
            <v>6</v>
          </cell>
          <cell r="AB203">
            <v>0</v>
          </cell>
        </row>
        <row r="204">
          <cell r="S204" t="str">
            <v>Oklahoma</v>
          </cell>
          <cell r="T204">
            <v>2</v>
          </cell>
          <cell r="U204">
            <v>3</v>
          </cell>
          <cell r="V204">
            <v>0</v>
          </cell>
          <cell r="W204">
            <v>4</v>
          </cell>
          <cell r="X204">
            <v>3</v>
          </cell>
          <cell r="Y204">
            <v>0</v>
          </cell>
          <cell r="Z204">
            <v>6</v>
          </cell>
          <cell r="AA204">
            <v>6</v>
          </cell>
          <cell r="AB204">
            <v>0</v>
          </cell>
        </row>
        <row r="205">
          <cell r="S205" t="str">
            <v>Oklahoma State</v>
          </cell>
          <cell r="T205">
            <v>5</v>
          </cell>
          <cell r="U205">
            <v>1</v>
          </cell>
          <cell r="V205">
            <v>0</v>
          </cell>
          <cell r="W205">
            <v>4</v>
          </cell>
          <cell r="X205">
            <v>2</v>
          </cell>
          <cell r="Y205">
            <v>0</v>
          </cell>
          <cell r="Z205">
            <v>9</v>
          </cell>
          <cell r="AA205">
            <v>3</v>
          </cell>
          <cell r="AB205">
            <v>0</v>
          </cell>
        </row>
        <row r="206">
          <cell r="S206" t="str">
            <v>Oregon</v>
          </cell>
          <cell r="T206">
            <v>4</v>
          </cell>
          <cell r="U206">
            <v>0</v>
          </cell>
          <cell r="V206">
            <v>0</v>
          </cell>
          <cell r="W206">
            <v>2</v>
          </cell>
          <cell r="X206">
            <v>4</v>
          </cell>
          <cell r="Y206">
            <v>2</v>
          </cell>
          <cell r="Z206">
            <v>6</v>
          </cell>
          <cell r="AA206">
            <v>4</v>
          </cell>
          <cell r="AB206">
            <v>2</v>
          </cell>
        </row>
        <row r="207">
          <cell r="S207" t="str">
            <v>Oregon State</v>
          </cell>
          <cell r="T207">
            <v>2</v>
          </cell>
          <cell r="U207">
            <v>3</v>
          </cell>
          <cell r="V207">
            <v>1</v>
          </cell>
          <cell r="W207">
            <v>2</v>
          </cell>
          <cell r="X207">
            <v>3</v>
          </cell>
          <cell r="Y207">
            <v>0</v>
          </cell>
          <cell r="Z207">
            <v>4</v>
          </cell>
          <cell r="AA207">
            <v>6</v>
          </cell>
          <cell r="AB207">
            <v>1</v>
          </cell>
        </row>
        <row r="208">
          <cell r="S208" t="str">
            <v>Penn State</v>
          </cell>
          <cell r="T208">
            <v>2</v>
          </cell>
          <cell r="U208">
            <v>3</v>
          </cell>
          <cell r="V208">
            <v>0</v>
          </cell>
          <cell r="W208">
            <v>2</v>
          </cell>
          <cell r="X208">
            <v>4</v>
          </cell>
          <cell r="Y208">
            <v>0</v>
          </cell>
          <cell r="Z208">
            <v>4</v>
          </cell>
          <cell r="AA208">
            <v>7</v>
          </cell>
          <cell r="AB208">
            <v>0</v>
          </cell>
        </row>
        <row r="209">
          <cell r="S209" t="str">
            <v>Pittsburgh</v>
          </cell>
          <cell r="T209">
            <v>2</v>
          </cell>
          <cell r="U209">
            <v>2</v>
          </cell>
          <cell r="V209">
            <v>0</v>
          </cell>
          <cell r="W209">
            <v>4</v>
          </cell>
          <cell r="X209">
            <v>2</v>
          </cell>
          <cell r="Y209">
            <v>1</v>
          </cell>
          <cell r="Z209">
            <v>6</v>
          </cell>
          <cell r="AA209">
            <v>4</v>
          </cell>
          <cell r="AB209">
            <v>1</v>
          </cell>
        </row>
        <row r="210">
          <cell r="S210" t="str">
            <v>Purdue</v>
          </cell>
          <cell r="T210">
            <v>2</v>
          </cell>
          <cell r="U210">
            <v>3</v>
          </cell>
          <cell r="V210">
            <v>0</v>
          </cell>
          <cell r="W210">
            <v>3</v>
          </cell>
          <cell r="X210">
            <v>3</v>
          </cell>
          <cell r="Y210">
            <v>0</v>
          </cell>
          <cell r="Z210">
            <v>5</v>
          </cell>
          <cell r="AA210">
            <v>6</v>
          </cell>
          <cell r="AB210">
            <v>0</v>
          </cell>
        </row>
        <row r="211">
          <cell r="S211" t="str">
            <v>Rice</v>
          </cell>
          <cell r="T211">
            <v>1</v>
          </cell>
          <cell r="U211">
            <v>6</v>
          </cell>
          <cell r="V211">
            <v>0</v>
          </cell>
          <cell r="W211">
            <v>3</v>
          </cell>
          <cell r="X211">
            <v>2</v>
          </cell>
          <cell r="Y211">
            <v>0</v>
          </cell>
          <cell r="Z211">
            <v>4</v>
          </cell>
          <cell r="AA211">
            <v>8</v>
          </cell>
          <cell r="AB211">
            <v>0</v>
          </cell>
        </row>
        <row r="212">
          <cell r="S212" t="str">
            <v>Rutgers</v>
          </cell>
          <cell r="T212">
            <v>2</v>
          </cell>
          <cell r="U212">
            <v>1</v>
          </cell>
          <cell r="V212">
            <v>1</v>
          </cell>
          <cell r="W212">
            <v>5</v>
          </cell>
          <cell r="X212">
            <v>2</v>
          </cell>
          <cell r="Y212">
            <v>0</v>
          </cell>
          <cell r="Z212">
            <v>7</v>
          </cell>
          <cell r="AA212">
            <v>3</v>
          </cell>
          <cell r="AB212">
            <v>1</v>
          </cell>
        </row>
        <row r="213">
          <cell r="S213" t="str">
            <v>San Diego State</v>
          </cell>
          <cell r="T213">
            <v>2</v>
          </cell>
          <cell r="U213">
            <v>3</v>
          </cell>
          <cell r="V213">
            <v>0</v>
          </cell>
          <cell r="W213">
            <v>2</v>
          </cell>
          <cell r="X213">
            <v>4</v>
          </cell>
          <cell r="Y213">
            <v>0</v>
          </cell>
          <cell r="Z213">
            <v>4</v>
          </cell>
          <cell r="AA213">
            <v>7</v>
          </cell>
          <cell r="AB213">
            <v>0</v>
          </cell>
        </row>
        <row r="214">
          <cell r="S214" t="str">
            <v>San Jose State </v>
          </cell>
          <cell r="T214">
            <v>5</v>
          </cell>
          <cell r="U214">
            <v>2</v>
          </cell>
          <cell r="V214">
            <v>0</v>
          </cell>
          <cell r="W214">
            <v>3</v>
          </cell>
          <cell r="X214">
            <v>2</v>
          </cell>
          <cell r="Y214">
            <v>0</v>
          </cell>
          <cell r="Z214">
            <v>8</v>
          </cell>
          <cell r="AA214">
            <v>4</v>
          </cell>
          <cell r="AB214">
            <v>0</v>
          </cell>
        </row>
        <row r="215">
          <cell r="S215" t="str">
            <v>SMU</v>
          </cell>
          <cell r="T215">
            <v>2</v>
          </cell>
          <cell r="U215">
            <v>4</v>
          </cell>
          <cell r="V215">
            <v>0</v>
          </cell>
          <cell r="W215">
            <v>1</v>
          </cell>
          <cell r="X215">
            <v>4</v>
          </cell>
          <cell r="Y215">
            <v>0</v>
          </cell>
          <cell r="Z215">
            <v>3</v>
          </cell>
          <cell r="AA215">
            <v>8</v>
          </cell>
          <cell r="AB215">
            <v>0</v>
          </cell>
        </row>
        <row r="216">
          <cell r="S216" t="str">
            <v>South Carolina</v>
          </cell>
          <cell r="T216">
            <v>1</v>
          </cell>
          <cell r="U216">
            <v>3</v>
          </cell>
          <cell r="V216">
            <v>1</v>
          </cell>
          <cell r="W216">
            <v>3</v>
          </cell>
          <cell r="X216">
            <v>3</v>
          </cell>
          <cell r="Y216">
            <v>0</v>
          </cell>
          <cell r="Z216">
            <v>4</v>
          </cell>
          <cell r="AA216">
            <v>6</v>
          </cell>
          <cell r="AB216">
            <v>1</v>
          </cell>
        </row>
        <row r="217">
          <cell r="S217" t="str">
            <v>South Florida</v>
          </cell>
          <cell r="T217">
            <v>2</v>
          </cell>
          <cell r="U217">
            <v>3</v>
          </cell>
          <cell r="V217">
            <v>0</v>
          </cell>
          <cell r="W217">
            <v>1</v>
          </cell>
          <cell r="X217">
            <v>4</v>
          </cell>
          <cell r="Y217">
            <v>1</v>
          </cell>
          <cell r="Z217">
            <v>3</v>
          </cell>
          <cell r="AA217">
            <v>7</v>
          </cell>
          <cell r="AB217">
            <v>1</v>
          </cell>
        </row>
        <row r="218">
          <cell r="S218" t="str">
            <v>Southern Cal</v>
          </cell>
          <cell r="T218">
            <v>4</v>
          </cell>
          <cell r="U218">
            <v>1</v>
          </cell>
          <cell r="V218">
            <v>0</v>
          </cell>
          <cell r="W218">
            <v>3</v>
          </cell>
          <cell r="X218">
            <v>4</v>
          </cell>
          <cell r="Y218">
            <v>0</v>
          </cell>
          <cell r="Z218">
            <v>7</v>
          </cell>
          <cell r="AA218">
            <v>5</v>
          </cell>
          <cell r="AB218">
            <v>0</v>
          </cell>
        </row>
        <row r="219">
          <cell r="S219" t="str">
            <v>Southern Miss</v>
          </cell>
          <cell r="T219">
            <v>5</v>
          </cell>
          <cell r="U219">
            <v>2</v>
          </cell>
          <cell r="V219">
            <v>0</v>
          </cell>
          <cell r="W219">
            <v>3</v>
          </cell>
          <cell r="X219">
            <v>2</v>
          </cell>
          <cell r="Y219">
            <v>0</v>
          </cell>
          <cell r="Z219">
            <v>8</v>
          </cell>
          <cell r="AA219">
            <v>4</v>
          </cell>
          <cell r="AB219">
            <v>0</v>
          </cell>
        </row>
        <row r="220">
          <cell r="S220" t="str">
            <v>Stanford</v>
          </cell>
          <cell r="T220">
            <v>5</v>
          </cell>
          <cell r="U220">
            <v>0</v>
          </cell>
          <cell r="V220">
            <v>0</v>
          </cell>
          <cell r="W220">
            <v>5</v>
          </cell>
          <cell r="X220">
            <v>2</v>
          </cell>
          <cell r="Y220">
            <v>0</v>
          </cell>
          <cell r="Z220">
            <v>10</v>
          </cell>
          <cell r="AA220">
            <v>2</v>
          </cell>
          <cell r="AB220">
            <v>0</v>
          </cell>
        </row>
        <row r="221">
          <cell r="S221" t="str">
            <v>Syracuse</v>
          </cell>
          <cell r="T221">
            <v>0</v>
          </cell>
          <cell r="U221">
            <v>5</v>
          </cell>
          <cell r="V221">
            <v>0</v>
          </cell>
          <cell r="W221">
            <v>3</v>
          </cell>
          <cell r="X221">
            <v>3</v>
          </cell>
          <cell r="Y221">
            <v>0</v>
          </cell>
          <cell r="Z221">
            <v>3</v>
          </cell>
          <cell r="AA221">
            <v>8</v>
          </cell>
          <cell r="AB221">
            <v>0</v>
          </cell>
        </row>
        <row r="222">
          <cell r="S222" t="str">
            <v>TCU</v>
          </cell>
          <cell r="T222">
            <v>3</v>
          </cell>
          <cell r="U222">
            <v>3</v>
          </cell>
          <cell r="V222">
            <v>0</v>
          </cell>
          <cell r="W222">
            <v>2</v>
          </cell>
          <cell r="X222">
            <v>3</v>
          </cell>
          <cell r="Y222">
            <v>0</v>
          </cell>
          <cell r="Z222">
            <v>5</v>
          </cell>
          <cell r="AA222">
            <v>6</v>
          </cell>
          <cell r="AB222">
            <v>0</v>
          </cell>
        </row>
        <row r="223">
          <cell r="S223" t="str">
            <v>Temple</v>
          </cell>
          <cell r="T223">
            <v>3</v>
          </cell>
          <cell r="U223">
            <v>2</v>
          </cell>
          <cell r="V223">
            <v>0</v>
          </cell>
          <cell r="W223">
            <v>4</v>
          </cell>
          <cell r="X223">
            <v>2</v>
          </cell>
          <cell r="Y223">
            <v>0</v>
          </cell>
          <cell r="Z223">
            <v>7</v>
          </cell>
          <cell r="AA223">
            <v>4</v>
          </cell>
          <cell r="AB223">
            <v>0</v>
          </cell>
        </row>
        <row r="224">
          <cell r="S224" t="str">
            <v>Tennessee</v>
          </cell>
          <cell r="T224">
            <v>0</v>
          </cell>
          <cell r="U224">
            <v>4</v>
          </cell>
          <cell r="V224">
            <v>0</v>
          </cell>
          <cell r="W224">
            <v>4</v>
          </cell>
          <cell r="X224">
            <v>3</v>
          </cell>
          <cell r="Y224">
            <v>0</v>
          </cell>
          <cell r="Z224">
            <v>4</v>
          </cell>
          <cell r="AA224">
            <v>7</v>
          </cell>
          <cell r="AB224">
            <v>0</v>
          </cell>
        </row>
        <row r="225">
          <cell r="S225" t="str">
            <v>Texas</v>
          </cell>
          <cell r="T225">
            <v>3</v>
          </cell>
          <cell r="U225">
            <v>3</v>
          </cell>
          <cell r="V225">
            <v>0</v>
          </cell>
          <cell r="W225">
            <v>3</v>
          </cell>
          <cell r="X225">
            <v>3</v>
          </cell>
          <cell r="Y225">
            <v>0</v>
          </cell>
          <cell r="Z225">
            <v>6</v>
          </cell>
          <cell r="AA225">
            <v>6</v>
          </cell>
          <cell r="AB225">
            <v>0</v>
          </cell>
        </row>
        <row r="226">
          <cell r="S226" t="str">
            <v>Texas A&amp;M</v>
          </cell>
          <cell r="T226">
            <v>0</v>
          </cell>
          <cell r="U226">
            <v>5</v>
          </cell>
          <cell r="V226">
            <v>0</v>
          </cell>
          <cell r="W226">
            <v>3</v>
          </cell>
          <cell r="X226">
            <v>4</v>
          </cell>
          <cell r="Y226">
            <v>0</v>
          </cell>
          <cell r="Z226">
            <v>3</v>
          </cell>
          <cell r="AA226">
            <v>9</v>
          </cell>
          <cell r="AB226">
            <v>0</v>
          </cell>
        </row>
        <row r="227">
          <cell r="S227" t="str">
            <v>Texas Tech</v>
          </cell>
          <cell r="T227">
            <v>4</v>
          </cell>
          <cell r="U227">
            <v>2</v>
          </cell>
          <cell r="V227">
            <v>0</v>
          </cell>
          <cell r="W227">
            <v>1</v>
          </cell>
          <cell r="X227">
            <v>4</v>
          </cell>
          <cell r="Y227">
            <v>0</v>
          </cell>
          <cell r="Z227">
            <v>5</v>
          </cell>
          <cell r="AA227">
            <v>6</v>
          </cell>
          <cell r="AB227">
            <v>0</v>
          </cell>
        </row>
        <row r="228">
          <cell r="S228" t="str">
            <v>Toledo </v>
          </cell>
          <cell r="T228">
            <v>4</v>
          </cell>
          <cell r="U228">
            <v>1</v>
          </cell>
          <cell r="V228">
            <v>1</v>
          </cell>
          <cell r="W228">
            <v>2</v>
          </cell>
          <cell r="X228">
            <v>3</v>
          </cell>
          <cell r="Y228">
            <v>0</v>
          </cell>
          <cell r="Z228">
            <v>6</v>
          </cell>
          <cell r="AA228">
            <v>4</v>
          </cell>
          <cell r="AB228">
            <v>1</v>
          </cell>
        </row>
        <row r="229">
          <cell r="S229" t="str">
            <v>Troy</v>
          </cell>
          <cell r="T229">
            <v>2</v>
          </cell>
          <cell r="U229">
            <v>5</v>
          </cell>
          <cell r="V229">
            <v>0</v>
          </cell>
          <cell r="W229">
            <v>1</v>
          </cell>
          <cell r="X229">
            <v>4</v>
          </cell>
          <cell r="Y229">
            <v>0</v>
          </cell>
          <cell r="Z229">
            <v>3</v>
          </cell>
          <cell r="AA229">
            <v>9</v>
          </cell>
          <cell r="AB229">
            <v>0</v>
          </cell>
        </row>
        <row r="230">
          <cell r="S230" t="str">
            <v>Tulane</v>
          </cell>
          <cell r="T230">
            <v>4</v>
          </cell>
          <cell r="U230">
            <v>3</v>
          </cell>
          <cell r="V230">
            <v>0</v>
          </cell>
          <cell r="W230">
            <v>1</v>
          </cell>
          <cell r="X230">
            <v>4</v>
          </cell>
          <cell r="Y230">
            <v>0</v>
          </cell>
          <cell r="Z230">
            <v>5</v>
          </cell>
          <cell r="AA230">
            <v>7</v>
          </cell>
          <cell r="AB230">
            <v>0</v>
          </cell>
        </row>
        <row r="231">
          <cell r="S231" t="str">
            <v>Tulsa</v>
          </cell>
          <cell r="T231">
            <v>5</v>
          </cell>
          <cell r="U231">
            <v>1</v>
          </cell>
          <cell r="V231">
            <v>0</v>
          </cell>
          <cell r="W231">
            <v>2</v>
          </cell>
          <cell r="X231">
            <v>4</v>
          </cell>
          <cell r="Y231">
            <v>0</v>
          </cell>
          <cell r="Z231">
            <v>7</v>
          </cell>
          <cell r="AA231">
            <v>5</v>
          </cell>
          <cell r="AB231">
            <v>0</v>
          </cell>
        </row>
        <row r="232">
          <cell r="S232" t="str">
            <v>UAB</v>
          </cell>
          <cell r="T232">
            <v>4</v>
          </cell>
          <cell r="U232">
            <v>3</v>
          </cell>
          <cell r="V232">
            <v>0</v>
          </cell>
          <cell r="W232">
            <v>2</v>
          </cell>
          <cell r="X232">
            <v>2</v>
          </cell>
          <cell r="Y232">
            <v>1</v>
          </cell>
          <cell r="Z232">
            <v>6</v>
          </cell>
          <cell r="AA232">
            <v>5</v>
          </cell>
          <cell r="AB232">
            <v>1</v>
          </cell>
        </row>
        <row r="233">
          <cell r="S233" t="str">
            <v>UCLA</v>
          </cell>
          <cell r="T233">
            <v>2</v>
          </cell>
          <cell r="U233">
            <v>5</v>
          </cell>
          <cell r="V233">
            <v>0</v>
          </cell>
          <cell r="W233">
            <v>3</v>
          </cell>
          <cell r="X233">
            <v>3</v>
          </cell>
          <cell r="Y233">
            <v>0</v>
          </cell>
          <cell r="Z233">
            <v>5</v>
          </cell>
          <cell r="AA233">
            <v>8</v>
          </cell>
          <cell r="AB233">
            <v>0</v>
          </cell>
        </row>
        <row r="234">
          <cell r="S234" t="str">
            <v>UL Lafayette</v>
          </cell>
          <cell r="T234">
            <v>6</v>
          </cell>
          <cell r="U234">
            <v>1</v>
          </cell>
          <cell r="V234">
            <v>0</v>
          </cell>
          <cell r="W234">
            <v>2</v>
          </cell>
          <cell r="X234">
            <v>2</v>
          </cell>
          <cell r="Y234">
            <v>0</v>
          </cell>
          <cell r="Z234">
            <v>8</v>
          </cell>
          <cell r="AA234">
            <v>3</v>
          </cell>
          <cell r="AB234">
            <v>0</v>
          </cell>
        </row>
        <row r="235">
          <cell r="S235" t="str">
            <v>UL Monroe</v>
          </cell>
          <cell r="T235">
            <v>4</v>
          </cell>
          <cell r="U235">
            <v>3</v>
          </cell>
          <cell r="V235">
            <v>0</v>
          </cell>
          <cell r="W235">
            <v>1</v>
          </cell>
          <cell r="X235">
            <v>3</v>
          </cell>
          <cell r="Y235">
            <v>0</v>
          </cell>
          <cell r="Z235">
            <v>5</v>
          </cell>
          <cell r="AA235">
            <v>6</v>
          </cell>
          <cell r="AB235">
            <v>0</v>
          </cell>
        </row>
        <row r="236">
          <cell r="S236" t="str">
            <v>UNLV</v>
          </cell>
          <cell r="T236">
            <v>1</v>
          </cell>
          <cell r="U236">
            <v>6</v>
          </cell>
          <cell r="V236">
            <v>0</v>
          </cell>
          <cell r="W236">
            <v>3</v>
          </cell>
          <cell r="X236">
            <v>1</v>
          </cell>
          <cell r="Y236">
            <v>0</v>
          </cell>
          <cell r="Z236">
            <v>4</v>
          </cell>
          <cell r="AA236">
            <v>7</v>
          </cell>
          <cell r="AB236">
            <v>0</v>
          </cell>
        </row>
        <row r="237">
          <cell r="S237" t="str">
            <v>Utah</v>
          </cell>
          <cell r="T237">
            <v>4</v>
          </cell>
          <cell r="U237">
            <v>2</v>
          </cell>
          <cell r="V237">
            <v>0</v>
          </cell>
          <cell r="W237">
            <v>2</v>
          </cell>
          <cell r="X237">
            <v>3</v>
          </cell>
          <cell r="Y237">
            <v>0</v>
          </cell>
          <cell r="Z237">
            <v>6</v>
          </cell>
          <cell r="AA237">
            <v>5</v>
          </cell>
          <cell r="AB237">
            <v>0</v>
          </cell>
        </row>
        <row r="238">
          <cell r="S238" t="str">
            <v>Utah State</v>
          </cell>
          <cell r="T238">
            <v>3</v>
          </cell>
          <cell r="U238">
            <v>3</v>
          </cell>
          <cell r="V238">
            <v>0</v>
          </cell>
          <cell r="W238">
            <v>2</v>
          </cell>
          <cell r="X238">
            <v>3</v>
          </cell>
          <cell r="Y238">
            <v>0</v>
          </cell>
          <cell r="Z238">
            <v>5</v>
          </cell>
          <cell r="AA238">
            <v>6</v>
          </cell>
          <cell r="AB238">
            <v>0</v>
          </cell>
        </row>
        <row r="239">
          <cell r="S239" t="str">
            <v>UTEP</v>
          </cell>
          <cell r="T239">
            <v>4</v>
          </cell>
          <cell r="U239">
            <v>2</v>
          </cell>
          <cell r="V239">
            <v>0</v>
          </cell>
          <cell r="W239">
            <v>3</v>
          </cell>
          <cell r="X239">
            <v>2</v>
          </cell>
          <cell r="Y239">
            <v>0</v>
          </cell>
          <cell r="Z239">
            <v>7</v>
          </cell>
          <cell r="AA239">
            <v>4</v>
          </cell>
          <cell r="AB239">
            <v>0</v>
          </cell>
        </row>
        <row r="240">
          <cell r="S240" t="str">
            <v>Vanderbilt</v>
          </cell>
          <cell r="T240">
            <v>2</v>
          </cell>
          <cell r="U240">
            <v>3</v>
          </cell>
          <cell r="V240">
            <v>0</v>
          </cell>
          <cell r="W240">
            <v>6</v>
          </cell>
          <cell r="X240">
            <v>0</v>
          </cell>
          <cell r="Y240">
            <v>0</v>
          </cell>
          <cell r="Z240">
            <v>8</v>
          </cell>
          <cell r="AA240">
            <v>3</v>
          </cell>
          <cell r="AB240">
            <v>0</v>
          </cell>
        </row>
        <row r="241">
          <cell r="S241" t="str">
            <v>Virginia</v>
          </cell>
          <cell r="T241">
            <v>3</v>
          </cell>
          <cell r="U241">
            <v>2</v>
          </cell>
          <cell r="V241">
            <v>0</v>
          </cell>
          <cell r="W241">
            <v>1</v>
          </cell>
          <cell r="X241">
            <v>4</v>
          </cell>
          <cell r="Y241">
            <v>1</v>
          </cell>
          <cell r="Z241">
            <v>4</v>
          </cell>
          <cell r="AA241">
            <v>6</v>
          </cell>
          <cell r="AB241">
            <v>1</v>
          </cell>
        </row>
        <row r="242">
          <cell r="S242" t="str">
            <v>Virginia Tech</v>
          </cell>
          <cell r="T242">
            <v>3</v>
          </cell>
          <cell r="U242">
            <v>4</v>
          </cell>
          <cell r="V242">
            <v>0</v>
          </cell>
          <cell r="W242">
            <v>0</v>
          </cell>
          <cell r="X242">
            <v>5</v>
          </cell>
          <cell r="Y242">
            <v>0</v>
          </cell>
          <cell r="Z242">
            <v>3</v>
          </cell>
          <cell r="AA242">
            <v>9</v>
          </cell>
          <cell r="AB242">
            <v>0</v>
          </cell>
        </row>
        <row r="243">
          <cell r="S243" t="str">
            <v>Wake Forest</v>
          </cell>
          <cell r="T243">
            <v>2</v>
          </cell>
          <cell r="U243">
            <v>3</v>
          </cell>
          <cell r="V243">
            <v>0</v>
          </cell>
          <cell r="W243">
            <v>4</v>
          </cell>
          <cell r="X243">
            <v>2</v>
          </cell>
          <cell r="Y243">
            <v>0</v>
          </cell>
          <cell r="Z243">
            <v>6</v>
          </cell>
          <cell r="AA243">
            <v>5</v>
          </cell>
          <cell r="AB243">
            <v>0</v>
          </cell>
        </row>
        <row r="244">
          <cell r="S244" t="str">
            <v>Washington</v>
          </cell>
          <cell r="T244">
            <v>2</v>
          </cell>
          <cell r="U244">
            <v>3</v>
          </cell>
          <cell r="V244">
            <v>0</v>
          </cell>
          <cell r="W244">
            <v>5</v>
          </cell>
          <cell r="X244">
            <v>1</v>
          </cell>
          <cell r="Y244">
            <v>0</v>
          </cell>
          <cell r="Z244">
            <v>7</v>
          </cell>
          <cell r="AA244">
            <v>4</v>
          </cell>
          <cell r="AB244">
            <v>0</v>
          </cell>
        </row>
        <row r="245">
          <cell r="S245" t="str">
            <v>Washington State</v>
          </cell>
          <cell r="T245">
            <v>3</v>
          </cell>
          <cell r="U245">
            <v>3</v>
          </cell>
          <cell r="V245">
            <v>0</v>
          </cell>
          <cell r="W245">
            <v>3</v>
          </cell>
          <cell r="X245">
            <v>2</v>
          </cell>
          <cell r="Y245">
            <v>0</v>
          </cell>
          <cell r="Z245">
            <v>6</v>
          </cell>
          <cell r="AA245">
            <v>5</v>
          </cell>
          <cell r="AB245">
            <v>0</v>
          </cell>
        </row>
        <row r="246">
          <cell r="S246" t="str">
            <v>West Virginia</v>
          </cell>
          <cell r="T246">
            <v>3</v>
          </cell>
          <cell r="U246">
            <v>1</v>
          </cell>
          <cell r="V246">
            <v>1</v>
          </cell>
          <cell r="W246">
            <v>2</v>
          </cell>
          <cell r="X246">
            <v>4</v>
          </cell>
          <cell r="Y246">
            <v>0</v>
          </cell>
          <cell r="Z246">
            <v>5</v>
          </cell>
          <cell r="AA246">
            <v>5</v>
          </cell>
          <cell r="AB246">
            <v>1</v>
          </cell>
        </row>
        <row r="247">
          <cell r="S247" t="str">
            <v>Western Kentucky </v>
          </cell>
          <cell r="T247">
            <v>5</v>
          </cell>
          <cell r="U247">
            <v>0</v>
          </cell>
          <cell r="V247">
            <v>0</v>
          </cell>
          <cell r="W247">
            <v>5</v>
          </cell>
          <cell r="X247">
            <v>1</v>
          </cell>
          <cell r="Y247">
            <v>0</v>
          </cell>
          <cell r="Z247">
            <v>10</v>
          </cell>
          <cell r="AA247">
            <v>1</v>
          </cell>
          <cell r="AB247">
            <v>0</v>
          </cell>
        </row>
        <row r="248">
          <cell r="S248" t="str">
            <v>Western Michigan</v>
          </cell>
          <cell r="T248">
            <v>4</v>
          </cell>
          <cell r="U248">
            <v>3</v>
          </cell>
          <cell r="V248">
            <v>0</v>
          </cell>
          <cell r="W248">
            <v>3</v>
          </cell>
          <cell r="X248">
            <v>1</v>
          </cell>
          <cell r="Y248">
            <v>0</v>
          </cell>
          <cell r="Z248">
            <v>7</v>
          </cell>
          <cell r="AA248">
            <v>4</v>
          </cell>
          <cell r="AB248">
            <v>0</v>
          </cell>
        </row>
        <row r="249">
          <cell r="S249" t="str">
            <v>Wisconsin</v>
          </cell>
          <cell r="T249">
            <v>1</v>
          </cell>
          <cell r="U249">
            <v>3</v>
          </cell>
          <cell r="V249">
            <v>0</v>
          </cell>
          <cell r="W249">
            <v>6</v>
          </cell>
          <cell r="X249">
            <v>2</v>
          </cell>
          <cell r="Y249">
            <v>0</v>
          </cell>
          <cell r="Z249">
            <v>7</v>
          </cell>
          <cell r="AA249">
            <v>5</v>
          </cell>
          <cell r="AB249">
            <v>0</v>
          </cell>
        </row>
        <row r="250">
          <cell r="S250" t="str">
            <v>Wyoming</v>
          </cell>
          <cell r="T250">
            <v>4</v>
          </cell>
          <cell r="U250">
            <v>2</v>
          </cell>
          <cell r="V250">
            <v>0</v>
          </cell>
          <cell r="W250">
            <v>2</v>
          </cell>
          <cell r="X250">
            <v>2</v>
          </cell>
          <cell r="Y250">
            <v>0</v>
          </cell>
          <cell r="Z250">
            <v>6</v>
          </cell>
          <cell r="AA250">
            <v>4</v>
          </cell>
          <cell r="AB250">
            <v>0</v>
          </cell>
        </row>
        <row r="251">
          <cell r="S251">
            <v>0</v>
          </cell>
          <cell r="T251">
            <v>4</v>
          </cell>
          <cell r="U251">
            <v>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</v>
          </cell>
          <cell r="AA251">
            <v>2</v>
          </cell>
          <cell r="AB2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9"/>
  <sheetViews>
    <sheetView tabSelected="1" zoomScale="70" zoomScaleNormal="7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N29" sqref="N29"/>
    </sheetView>
  </sheetViews>
  <sheetFormatPr defaultColWidth="9.140625" defaultRowHeight="15"/>
  <cols>
    <col min="1" max="1" width="23.57421875" style="29" customWidth="1"/>
    <col min="2" max="2" width="8.7109375" style="74" hidden="1" customWidth="1"/>
    <col min="3" max="3" width="8.8515625" style="69" hidden="1" customWidth="1"/>
    <col min="4" max="4" width="12.57421875" style="70" customWidth="1"/>
    <col min="5" max="5" width="8.8515625" style="62" customWidth="1"/>
    <col min="6" max="6" width="24.7109375" style="71" customWidth="1"/>
    <col min="7" max="7" width="7.57421875" style="61" customWidth="1"/>
    <col min="8" max="8" width="24.7109375" style="62" customWidth="1"/>
    <col min="9" max="9" width="7.57421875" style="49" customWidth="1"/>
    <col min="10" max="10" width="24.7109375" style="50" customWidth="1"/>
    <col min="11" max="11" width="24.7109375" style="65" customWidth="1"/>
    <col min="12" max="12" width="8.8515625" style="75" customWidth="1"/>
    <col min="13" max="13" width="8.8515625" style="76" customWidth="1"/>
    <col min="14" max="14" width="24.7109375" style="98" customWidth="1"/>
    <col min="15" max="15" width="8.8515625" style="99" customWidth="1"/>
    <col min="16" max="16" width="24.7109375" style="98" customWidth="1"/>
    <col min="17" max="17" width="8.8515625" style="99" customWidth="1"/>
    <col min="18" max="18" width="24.7109375" style="68" customWidth="1"/>
    <col min="19" max="21" width="4.7109375" style="68" customWidth="1"/>
    <col min="22" max="22" width="24.7109375" style="68" customWidth="1"/>
    <col min="23" max="25" width="4.7109375" style="68" customWidth="1"/>
    <col min="26" max="27" width="9.421875" style="68" customWidth="1"/>
  </cols>
  <sheetData>
    <row r="1" spans="1:27" s="2" customFormat="1" ht="32.25" customHeight="1">
      <c r="A1" s="4"/>
      <c r="B1" s="5"/>
      <c r="C1" s="6"/>
      <c r="D1" s="7"/>
      <c r="E1" s="8"/>
      <c r="F1" s="114" t="s">
        <v>0</v>
      </c>
      <c r="G1" s="115"/>
      <c r="H1" s="115"/>
      <c r="I1" s="116"/>
      <c r="J1" s="9"/>
      <c r="K1" s="9"/>
      <c r="L1" s="10"/>
      <c r="M1" s="11"/>
      <c r="N1" s="104" t="s">
        <v>80</v>
      </c>
      <c r="O1" s="105"/>
      <c r="P1" s="104" t="s">
        <v>81</v>
      </c>
      <c r="Q1" s="105"/>
      <c r="R1" s="12"/>
      <c r="S1" s="106" t="s">
        <v>12</v>
      </c>
      <c r="T1" s="107"/>
      <c r="U1" s="113"/>
      <c r="V1" s="13"/>
      <c r="W1" s="106" t="s">
        <v>12</v>
      </c>
      <c r="X1" s="107"/>
      <c r="Y1" s="107"/>
      <c r="Z1" s="108" t="s">
        <v>1</v>
      </c>
      <c r="AA1" s="109"/>
    </row>
    <row r="2" spans="1:27" s="2" customFormat="1" ht="21">
      <c r="A2" s="14" t="s">
        <v>13</v>
      </c>
      <c r="B2" s="15" t="s">
        <v>14</v>
      </c>
      <c r="C2" s="16" t="s">
        <v>15</v>
      </c>
      <c r="D2" s="17" t="s">
        <v>16</v>
      </c>
      <c r="E2" s="18" t="s">
        <v>17</v>
      </c>
      <c r="F2" s="16" t="s">
        <v>2</v>
      </c>
      <c r="G2" s="19" t="s">
        <v>9</v>
      </c>
      <c r="H2" s="19" t="s">
        <v>3</v>
      </c>
      <c r="I2" s="20" t="s">
        <v>9</v>
      </c>
      <c r="J2" s="19" t="s">
        <v>4</v>
      </c>
      <c r="K2" s="19" t="s">
        <v>5</v>
      </c>
      <c r="L2" s="21" t="s">
        <v>6</v>
      </c>
      <c r="M2" s="22" t="s">
        <v>7</v>
      </c>
      <c r="N2" s="96" t="s">
        <v>82</v>
      </c>
      <c r="O2" s="97" t="s">
        <v>83</v>
      </c>
      <c r="P2" s="96" t="s">
        <v>82</v>
      </c>
      <c r="Q2" s="97" t="s">
        <v>83</v>
      </c>
      <c r="R2" s="101" t="s">
        <v>18</v>
      </c>
      <c r="S2" s="110" t="s">
        <v>8</v>
      </c>
      <c r="T2" s="111"/>
      <c r="U2" s="112"/>
      <c r="V2" s="23" t="s">
        <v>3</v>
      </c>
      <c r="W2" s="110" t="s">
        <v>8</v>
      </c>
      <c r="X2" s="111"/>
      <c r="Y2" s="112"/>
      <c r="Z2" s="24" t="s">
        <v>2</v>
      </c>
      <c r="AA2" s="25" t="s">
        <v>3</v>
      </c>
    </row>
    <row r="3" spans="1:27" s="1" customFormat="1" ht="18" customHeight="1">
      <c r="A3" s="26"/>
      <c r="B3" s="27"/>
      <c r="C3" s="28"/>
      <c r="D3" s="29"/>
      <c r="E3" s="30"/>
      <c r="F3" s="31"/>
      <c r="G3" s="32"/>
      <c r="H3" s="33"/>
      <c r="I3" s="34"/>
      <c r="J3" s="35"/>
      <c r="K3" s="35"/>
      <c r="L3" s="36"/>
      <c r="M3" s="37"/>
      <c r="N3" s="98"/>
      <c r="O3" s="99"/>
      <c r="P3" s="98"/>
      <c r="Q3" s="99"/>
      <c r="R3" s="35"/>
      <c r="S3" s="38"/>
      <c r="T3" s="39"/>
      <c r="U3" s="40"/>
      <c r="V3" s="41"/>
      <c r="W3" s="38"/>
      <c r="X3" s="39"/>
      <c r="Y3" s="40"/>
      <c r="Z3" s="42"/>
      <c r="AA3" s="43"/>
    </row>
    <row r="4" spans="1:27" s="3" customFormat="1" ht="18" customHeight="1">
      <c r="A4" s="102">
        <v>40894</v>
      </c>
      <c r="B4" s="102"/>
      <c r="C4" s="102"/>
      <c r="D4" s="102"/>
      <c r="E4" s="103"/>
      <c r="F4" s="31"/>
      <c r="G4" s="32"/>
      <c r="H4" s="33"/>
      <c r="I4" s="34"/>
      <c r="J4" s="35"/>
      <c r="K4" s="35"/>
      <c r="L4" s="36"/>
      <c r="M4" s="37"/>
      <c r="N4" s="98"/>
      <c r="O4" s="99"/>
      <c r="P4" s="98"/>
      <c r="Q4" s="99"/>
      <c r="R4" s="35"/>
      <c r="S4" s="38"/>
      <c r="T4" s="39"/>
      <c r="U4" s="40"/>
      <c r="V4" s="41"/>
      <c r="W4" s="38"/>
      <c r="X4" s="39"/>
      <c r="Y4" s="40"/>
      <c r="Z4" s="42"/>
      <c r="AA4" s="43"/>
    </row>
    <row r="5" spans="1:27" s="3" customFormat="1" ht="18" customHeight="1">
      <c r="A5" s="26" t="s">
        <v>20</v>
      </c>
      <c r="B5" s="27" t="s">
        <v>21</v>
      </c>
      <c r="C5" s="28">
        <v>40894</v>
      </c>
      <c r="D5" s="29">
        <f>14/24</f>
        <v>0.5833333333333334</v>
      </c>
      <c r="E5" s="44" t="s">
        <v>11</v>
      </c>
      <c r="F5" s="45" t="s">
        <v>22</v>
      </c>
      <c r="G5" s="46" t="s">
        <v>23</v>
      </c>
      <c r="H5" s="47" t="s">
        <v>24</v>
      </c>
      <c r="I5" s="48" t="s">
        <v>25</v>
      </c>
      <c r="J5" s="35" t="str">
        <f>+F5</f>
        <v>Temple</v>
      </c>
      <c r="K5" s="35" t="str">
        <f>+H5</f>
        <v>Wyoming</v>
      </c>
      <c r="L5" s="36">
        <v>6.5</v>
      </c>
      <c r="M5" s="37">
        <v>48.5</v>
      </c>
      <c r="N5" s="98" t="s">
        <v>22</v>
      </c>
      <c r="O5" s="99">
        <v>22</v>
      </c>
      <c r="P5" s="98" t="s">
        <v>22</v>
      </c>
      <c r="Q5" s="99">
        <v>27</v>
      </c>
      <c r="R5" s="41" t="str">
        <f>+F5</f>
        <v>Temple</v>
      </c>
      <c r="S5" s="38">
        <f>VLOOKUP(+$R5,'[1]Div 1A Data Base'!$S$131:$AB$251,8,FALSE)</f>
        <v>7</v>
      </c>
      <c r="T5" s="39">
        <f>VLOOKUP(+$R5,'[1]Div 1A Data Base'!$S$131:$AB$251,9,FALSE)</f>
        <v>4</v>
      </c>
      <c r="U5" s="40">
        <f>VLOOKUP(+$R5,'[1]Div 1A Data Base'!$S$131:$AB$251,10,FALSE)</f>
        <v>0</v>
      </c>
      <c r="V5" s="41" t="str">
        <f>+H5</f>
        <v>Wyoming</v>
      </c>
      <c r="W5" s="38">
        <f>VLOOKUP(+$V5,'[1]Div 1A Data Base'!$S$131:$AB$251,8,FALSE)</f>
        <v>6</v>
      </c>
      <c r="X5" s="39">
        <f>VLOOKUP(+$V5,'[1]Div 1A Data Base'!$S$131:$AB$251,9,FALSE)</f>
        <v>4</v>
      </c>
      <c r="Y5" s="40">
        <f>VLOOKUP(+$V5,'[1]Div 1A Data Base'!$S$131:$AB$251,10,FALSE)</f>
        <v>0</v>
      </c>
      <c r="Z5" s="49">
        <f>VLOOKUP(+R5,'[1]All'!$F$901:$AA$1099,19,FALSE)</f>
        <v>71.06</v>
      </c>
      <c r="AA5" s="50">
        <f>VLOOKUP(+V5,'[1]All'!$F$901:$AA$1099,19,FALSE)</f>
        <v>69.58</v>
      </c>
    </row>
    <row r="6" spans="1:27" s="3" customFormat="1" ht="18" customHeight="1">
      <c r="A6" s="26" t="s">
        <v>26</v>
      </c>
      <c r="B6" s="27" t="s">
        <v>21</v>
      </c>
      <c r="C6" s="28">
        <v>40894</v>
      </c>
      <c r="D6" s="29">
        <f>+C6+17.5/24</f>
        <v>40894.729166666664</v>
      </c>
      <c r="E6" s="44" t="s">
        <v>11</v>
      </c>
      <c r="F6" s="45" t="s">
        <v>27</v>
      </c>
      <c r="G6" s="46" t="s">
        <v>23</v>
      </c>
      <c r="H6" s="47" t="s">
        <v>28</v>
      </c>
      <c r="I6" s="48" t="s">
        <v>25</v>
      </c>
      <c r="J6" s="35" t="str">
        <f>+H6</f>
        <v>Utah State</v>
      </c>
      <c r="K6" s="35" t="str">
        <f>+F6</f>
        <v>Ohio</v>
      </c>
      <c r="L6" s="36">
        <v>2.5</v>
      </c>
      <c r="M6" s="37">
        <v>57.5</v>
      </c>
      <c r="N6" s="98" t="s">
        <v>28</v>
      </c>
      <c r="O6" s="99">
        <v>5</v>
      </c>
      <c r="P6" s="98" t="s">
        <v>27</v>
      </c>
      <c r="Q6" s="99">
        <v>17</v>
      </c>
      <c r="R6" s="41" t="str">
        <f>+F6</f>
        <v>Ohio</v>
      </c>
      <c r="S6" s="38">
        <f>VLOOKUP(+$R6,'[1]Div 1A Data Base'!$S$131:$AB$251,8,FALSE)</f>
        <v>6</v>
      </c>
      <c r="T6" s="39">
        <f>VLOOKUP(+$R6,'[1]Div 1A Data Base'!$S$131:$AB$251,9,FALSE)</f>
        <v>6</v>
      </c>
      <c r="U6" s="40">
        <f>VLOOKUP(+$R6,'[1]Div 1A Data Base'!$S$131:$AB$251,10,FALSE)</f>
        <v>0</v>
      </c>
      <c r="V6" s="41" t="str">
        <f>+H6</f>
        <v>Utah State</v>
      </c>
      <c r="W6" s="38">
        <f>VLOOKUP(+$V6,'[1]Div 1A Data Base'!$S$131:$AB$251,8,FALSE)</f>
        <v>5</v>
      </c>
      <c r="X6" s="39">
        <f>VLOOKUP(+$V6,'[1]Div 1A Data Base'!$S$131:$AB$251,9,FALSE)</f>
        <v>6</v>
      </c>
      <c r="Y6" s="40">
        <f>VLOOKUP(+$V6,'[1]Div 1A Data Base'!$S$131:$AB$251,10,FALSE)</f>
        <v>0</v>
      </c>
      <c r="Z6" s="49">
        <f>VLOOKUP(+R6,'[1]All'!$F$901:$AA$1099,19,FALSE)</f>
        <v>67.51</v>
      </c>
      <c r="AA6" s="50">
        <f>VLOOKUP(+V6,'[1]All'!$F$901:$AA$1099,19,FALSE)</f>
        <v>67.87</v>
      </c>
    </row>
    <row r="7" spans="1:27" s="3" customFormat="1" ht="18" customHeight="1">
      <c r="A7" s="51" t="s">
        <v>29</v>
      </c>
      <c r="B7" s="27" t="s">
        <v>21</v>
      </c>
      <c r="C7" s="28">
        <v>40894</v>
      </c>
      <c r="D7" s="29">
        <f>+C7+21/24</f>
        <v>40894.875</v>
      </c>
      <c r="E7" s="44" t="s">
        <v>11</v>
      </c>
      <c r="F7" s="45" t="str">
        <f>+'[1]Div 1A Data Base'!S213</f>
        <v>San Diego State</v>
      </c>
      <c r="G7" s="46" t="s">
        <v>25</v>
      </c>
      <c r="H7" s="47" t="str">
        <f>+'[1]Div 1A Data Base'!S234</f>
        <v>UL Lafayette</v>
      </c>
      <c r="I7" s="52" t="s">
        <v>30</v>
      </c>
      <c r="J7" s="35" t="str">
        <f>+F7</f>
        <v>San Diego State</v>
      </c>
      <c r="K7" s="35" t="str">
        <f>+H7</f>
        <v>UL Lafayette</v>
      </c>
      <c r="L7" s="36">
        <v>5.5</v>
      </c>
      <c r="M7" s="37">
        <v>58.5</v>
      </c>
      <c r="N7" s="98" t="s">
        <v>84</v>
      </c>
      <c r="O7" s="99">
        <v>20</v>
      </c>
      <c r="P7" s="98" t="s">
        <v>85</v>
      </c>
      <c r="Q7" s="99">
        <v>10</v>
      </c>
      <c r="R7" s="41" t="str">
        <f>+F7</f>
        <v>San Diego State</v>
      </c>
      <c r="S7" s="38">
        <f>VLOOKUP(+$R7,'[1]Div 1A Data Base'!$S$131:$AB$251,8,FALSE)</f>
        <v>4</v>
      </c>
      <c r="T7" s="39">
        <f>VLOOKUP(+$R7,'[1]Div 1A Data Base'!$S$131:$AB$251,9,FALSE)</f>
        <v>7</v>
      </c>
      <c r="U7" s="40">
        <f>VLOOKUP(+$R7,'[1]Div 1A Data Base'!$S$131:$AB$251,10,FALSE)</f>
        <v>0</v>
      </c>
      <c r="V7" s="41" t="str">
        <f>+H7</f>
        <v>UL Lafayette</v>
      </c>
      <c r="W7" s="38">
        <f>VLOOKUP(+$V7,'[1]Div 1A Data Base'!$S$131:$AB$251,8,FALSE)</f>
        <v>8</v>
      </c>
      <c r="X7" s="39">
        <f>VLOOKUP(+$V7,'[1]Div 1A Data Base'!$S$131:$AB$251,9,FALSE)</f>
        <v>3</v>
      </c>
      <c r="Y7" s="40">
        <f>VLOOKUP(+$V7,'[1]Div 1A Data Base'!$S$131:$AB$251,10,FALSE)</f>
        <v>0</v>
      </c>
      <c r="Z7" s="49">
        <f>VLOOKUP(+R7,'[1]All'!$F$901:$AA$1099,19,FALSE)</f>
        <v>72.19</v>
      </c>
      <c r="AA7" s="50">
        <f>VLOOKUP(+V7,'[1]All'!$F$901:$AA$1099,19,FALSE)</f>
        <v>65.34</v>
      </c>
    </row>
    <row r="8" spans="1:27" s="3" customFormat="1" ht="18" customHeight="1">
      <c r="A8" s="51"/>
      <c r="B8" s="27"/>
      <c r="C8" s="28"/>
      <c r="D8" s="29"/>
      <c r="E8" s="44"/>
      <c r="F8" s="45"/>
      <c r="G8" s="46"/>
      <c r="H8" s="47"/>
      <c r="I8" s="52"/>
      <c r="J8" s="35"/>
      <c r="K8" s="35"/>
      <c r="L8" s="36"/>
      <c r="M8" s="37"/>
      <c r="N8" s="98"/>
      <c r="O8" s="99"/>
      <c r="P8" s="98"/>
      <c r="Q8" s="99"/>
      <c r="R8" s="41"/>
      <c r="S8" s="38"/>
      <c r="T8" s="39"/>
      <c r="U8" s="40"/>
      <c r="V8" s="41"/>
      <c r="W8" s="38"/>
      <c r="X8" s="39"/>
      <c r="Y8" s="40"/>
      <c r="Z8" s="49"/>
      <c r="AA8" s="50"/>
    </row>
    <row r="9" spans="1:27" s="3" customFormat="1" ht="18" customHeight="1">
      <c r="A9" s="102">
        <f>+A4+3</f>
        <v>40897</v>
      </c>
      <c r="B9" s="102"/>
      <c r="C9" s="102"/>
      <c r="D9" s="102"/>
      <c r="E9" s="103"/>
      <c r="F9" s="45"/>
      <c r="G9" s="46"/>
      <c r="H9" s="47"/>
      <c r="I9" s="52"/>
      <c r="J9" s="35"/>
      <c r="K9" s="35"/>
      <c r="L9" s="36"/>
      <c r="M9" s="37"/>
      <c r="N9" s="98"/>
      <c r="O9" s="99"/>
      <c r="P9" s="98"/>
      <c r="Q9" s="99"/>
      <c r="R9" s="41"/>
      <c r="S9" s="38"/>
      <c r="T9" s="39"/>
      <c r="U9" s="40"/>
      <c r="V9" s="41"/>
      <c r="W9" s="38"/>
      <c r="X9" s="39"/>
      <c r="Y9" s="40"/>
      <c r="Z9" s="49"/>
      <c r="AA9" s="50"/>
    </row>
    <row r="10" spans="1:27" s="3" customFormat="1" ht="18" customHeight="1">
      <c r="A10" s="26" t="s">
        <v>31</v>
      </c>
      <c r="B10" s="26" t="s">
        <v>32</v>
      </c>
      <c r="C10" s="28">
        <f>+C6+3</f>
        <v>40897</v>
      </c>
      <c r="D10" s="29">
        <f>+C10+20/24</f>
        <v>40897.833333333336</v>
      </c>
      <c r="E10" s="53" t="s">
        <v>11</v>
      </c>
      <c r="F10" s="31" t="str">
        <f>+'[1]Div 1A Data Base'!N160</f>
        <v>Florida Intl</v>
      </c>
      <c r="G10" s="46" t="s">
        <v>30</v>
      </c>
      <c r="H10" s="33" t="str">
        <f>+'[1]Div 1A Data Base'!N179</f>
        <v>Marshall</v>
      </c>
      <c r="I10" s="52" t="s">
        <v>33</v>
      </c>
      <c r="J10" s="35" t="str">
        <f>+F10</f>
        <v>Florida Intl</v>
      </c>
      <c r="K10" s="35" t="str">
        <f>+H10</f>
        <v>Marshall</v>
      </c>
      <c r="L10" s="36">
        <v>4</v>
      </c>
      <c r="M10" s="37">
        <v>49</v>
      </c>
      <c r="N10" s="98" t="s">
        <v>86</v>
      </c>
      <c r="O10" s="99">
        <v>7</v>
      </c>
      <c r="P10" s="98" t="s">
        <v>87</v>
      </c>
      <c r="Q10" s="99">
        <v>13</v>
      </c>
      <c r="R10" s="41" t="str">
        <f>+F10</f>
        <v>Florida Intl</v>
      </c>
      <c r="S10" s="38">
        <f>VLOOKUP(+$R10,'[1]Div 1A Data Base'!$S$131:$AB$251,8,FALSE)</f>
        <v>6</v>
      </c>
      <c r="T10" s="39">
        <f>VLOOKUP(+$R10,'[1]Div 1A Data Base'!$S$131:$AB$251,9,FALSE)</f>
        <v>6</v>
      </c>
      <c r="U10" s="40">
        <f>VLOOKUP(+$R10,'[1]Div 1A Data Base'!$S$131:$AB$251,10,FALSE)</f>
        <v>0</v>
      </c>
      <c r="V10" s="41" t="str">
        <f>+H10</f>
        <v>Marshall</v>
      </c>
      <c r="W10" s="38">
        <f>VLOOKUP(+$V10,'[1]Div 1A Data Base'!$S$131:$AB$251,8,FALSE)</f>
        <v>8</v>
      </c>
      <c r="X10" s="39">
        <f>VLOOKUP(+$V10,'[1]Div 1A Data Base'!$S$131:$AB$251,9,FALSE)</f>
        <v>4</v>
      </c>
      <c r="Y10" s="40">
        <f>VLOOKUP(+$V10,'[1]Div 1A Data Base'!$S$131:$AB$251,10,FALSE)</f>
        <v>0</v>
      </c>
      <c r="Z10" s="49">
        <f>VLOOKUP(+R10,'[1]All'!$F$901:$AA$1099,19,FALSE)</f>
        <v>65.15</v>
      </c>
      <c r="AA10" s="50">
        <f>VLOOKUP(+V10,'[1]All'!$F$901:$AA$1099,19,FALSE)</f>
        <v>65.39</v>
      </c>
    </row>
    <row r="11" spans="1:27" s="3" customFormat="1" ht="18" customHeight="1">
      <c r="A11" s="26"/>
      <c r="B11" s="26"/>
      <c r="C11" s="28"/>
      <c r="D11" s="29"/>
      <c r="E11" s="53"/>
      <c r="F11" s="31"/>
      <c r="G11" s="46"/>
      <c r="H11" s="33"/>
      <c r="I11" s="52"/>
      <c r="J11" s="35"/>
      <c r="K11" s="35"/>
      <c r="L11" s="36"/>
      <c r="M11" s="37"/>
      <c r="N11" s="98"/>
      <c r="O11" s="99"/>
      <c r="P11" s="98"/>
      <c r="Q11" s="99"/>
      <c r="R11" s="41"/>
      <c r="S11" s="38"/>
      <c r="T11" s="39"/>
      <c r="U11" s="40"/>
      <c r="V11" s="41"/>
      <c r="W11" s="38"/>
      <c r="X11" s="39"/>
      <c r="Y11" s="40"/>
      <c r="Z11" s="49"/>
      <c r="AA11" s="50"/>
    </row>
    <row r="12" spans="1:27" s="3" customFormat="1" ht="18" customHeight="1">
      <c r="A12" s="102">
        <f>+A9+1</f>
        <v>40898</v>
      </c>
      <c r="B12" s="102"/>
      <c r="C12" s="102"/>
      <c r="D12" s="102"/>
      <c r="E12" s="103"/>
      <c r="F12" s="31"/>
      <c r="G12" s="46"/>
      <c r="H12" s="33"/>
      <c r="I12" s="52"/>
      <c r="J12" s="35"/>
      <c r="K12" s="35"/>
      <c r="L12" s="36"/>
      <c r="M12" s="37"/>
      <c r="N12" s="98"/>
      <c r="O12" s="99"/>
      <c r="P12" s="98"/>
      <c r="Q12" s="99"/>
      <c r="R12" s="41"/>
      <c r="S12" s="38"/>
      <c r="T12" s="39"/>
      <c r="U12" s="40"/>
      <c r="V12" s="41"/>
      <c r="W12" s="38"/>
      <c r="X12" s="39"/>
      <c r="Y12" s="40"/>
      <c r="Z12" s="49"/>
      <c r="AA12" s="50"/>
    </row>
    <row r="13" spans="1:27" s="3" customFormat="1" ht="18" customHeight="1">
      <c r="A13" s="51" t="s">
        <v>34</v>
      </c>
      <c r="B13" s="54" t="s">
        <v>35</v>
      </c>
      <c r="C13" s="28">
        <f>+C10+1</f>
        <v>40898</v>
      </c>
      <c r="D13" s="29">
        <f>+D10</f>
        <v>40897.833333333336</v>
      </c>
      <c r="E13" s="30" t="str">
        <f>+E10</f>
        <v>ESPN</v>
      </c>
      <c r="F13" s="31" t="str">
        <f>+'[1]Div 1A Data Base'!S222</f>
        <v>TCU</v>
      </c>
      <c r="G13" s="46" t="s">
        <v>36</v>
      </c>
      <c r="H13" s="33" t="str">
        <f>+'[1]Div 1A Data Base'!N176</f>
        <v>Louisiana Tech</v>
      </c>
      <c r="I13" s="52" t="s">
        <v>25</v>
      </c>
      <c r="J13" s="35" t="str">
        <f>+F13</f>
        <v>TCU</v>
      </c>
      <c r="K13" s="35" t="str">
        <f>+H13</f>
        <v>Louisiana Tech</v>
      </c>
      <c r="L13" s="36">
        <v>11</v>
      </c>
      <c r="M13" s="37">
        <v>55.5</v>
      </c>
      <c r="N13" s="98" t="s">
        <v>88</v>
      </c>
      <c r="O13" s="99">
        <v>27</v>
      </c>
      <c r="P13" s="98" t="s">
        <v>89</v>
      </c>
      <c r="Q13" s="99">
        <v>11</v>
      </c>
      <c r="R13" s="41" t="str">
        <f>+F13</f>
        <v>TCU</v>
      </c>
      <c r="S13" s="38">
        <f>VLOOKUP(+$R13,'[1]Div 1A Data Base'!$S$131:$AB$251,8,FALSE)</f>
        <v>5</v>
      </c>
      <c r="T13" s="39">
        <f>VLOOKUP(+$R13,'[1]Div 1A Data Base'!$S$131:$AB$251,9,FALSE)</f>
        <v>6</v>
      </c>
      <c r="U13" s="40">
        <f>VLOOKUP(+$R13,'[1]Div 1A Data Base'!$S$131:$AB$251,10,FALSE)</f>
        <v>0</v>
      </c>
      <c r="V13" s="41" t="str">
        <f>+H13</f>
        <v>Louisiana Tech</v>
      </c>
      <c r="W13" s="38">
        <f>VLOOKUP(+$V13,'[1]Div 1A Data Base'!$S$131:$AB$251,8,FALSE)</f>
        <v>9</v>
      </c>
      <c r="X13" s="39">
        <f>VLOOKUP(+$V13,'[1]Div 1A Data Base'!$S$131:$AB$251,9,FALSE)</f>
        <v>2</v>
      </c>
      <c r="Y13" s="40">
        <f>VLOOKUP(+$V13,'[1]Div 1A Data Base'!$S$131:$AB$251,10,FALSE)</f>
        <v>0</v>
      </c>
      <c r="Z13" s="49">
        <f>VLOOKUP(+R13,'[1]All'!$F$901:$AA$1099,19,FALSE)</f>
        <v>84.06</v>
      </c>
      <c r="AA13" s="50">
        <f>VLOOKUP(+V13,'[1]All'!$F$901:$AA$1099,19,FALSE)</f>
        <v>74.1</v>
      </c>
    </row>
    <row r="14" spans="1:27" s="3" customFormat="1" ht="18" customHeight="1">
      <c r="A14" s="51"/>
      <c r="B14" s="54"/>
      <c r="C14" s="28"/>
      <c r="D14" s="29"/>
      <c r="E14" s="30"/>
      <c r="F14" s="31"/>
      <c r="G14" s="46"/>
      <c r="H14" s="33"/>
      <c r="I14" s="52"/>
      <c r="J14" s="35"/>
      <c r="K14" s="35"/>
      <c r="L14" s="36"/>
      <c r="M14" s="37"/>
      <c r="N14" s="98"/>
      <c r="O14" s="99"/>
      <c r="P14" s="98"/>
      <c r="Q14" s="99"/>
      <c r="R14" s="41"/>
      <c r="S14" s="38"/>
      <c r="T14" s="39"/>
      <c r="U14" s="40"/>
      <c r="V14" s="41"/>
      <c r="W14" s="38"/>
      <c r="X14" s="39"/>
      <c r="Y14" s="40"/>
      <c r="Z14" s="49"/>
      <c r="AA14" s="50"/>
    </row>
    <row r="15" spans="1:27" s="3" customFormat="1" ht="18" customHeight="1">
      <c r="A15" s="102">
        <f>+A12+1</f>
        <v>40899</v>
      </c>
      <c r="B15" s="102"/>
      <c r="C15" s="102"/>
      <c r="D15" s="102"/>
      <c r="E15" s="103"/>
      <c r="F15" s="31"/>
      <c r="G15" s="46"/>
      <c r="H15" s="33"/>
      <c r="I15" s="52"/>
      <c r="J15" s="35"/>
      <c r="K15" s="35"/>
      <c r="L15" s="36"/>
      <c r="M15" s="37"/>
      <c r="N15" s="98"/>
      <c r="O15" s="99"/>
      <c r="P15" s="98"/>
      <c r="Q15" s="99"/>
      <c r="R15" s="41"/>
      <c r="S15" s="38"/>
      <c r="T15" s="39"/>
      <c r="U15" s="40"/>
      <c r="V15" s="41"/>
      <c r="W15" s="38"/>
      <c r="X15" s="39"/>
      <c r="Y15" s="40"/>
      <c r="Z15" s="49"/>
      <c r="AA15" s="50"/>
    </row>
    <row r="16" spans="1:27" s="3" customFormat="1" ht="18" customHeight="1">
      <c r="A16" s="51" t="s">
        <v>37</v>
      </c>
      <c r="B16" s="54" t="s">
        <v>38</v>
      </c>
      <c r="C16" s="28">
        <f>+C13+1</f>
        <v>40899</v>
      </c>
      <c r="D16" s="29">
        <f>+D13</f>
        <v>40897.833333333336</v>
      </c>
      <c r="E16" s="30" t="str">
        <f>+E13</f>
        <v>ESPN</v>
      </c>
      <c r="F16" s="31" t="str">
        <f>+'[1]Div 1A Data Base'!S135</f>
        <v>Arizona State</v>
      </c>
      <c r="G16" s="46" t="s">
        <v>39</v>
      </c>
      <c r="H16" s="33" t="str">
        <f>+'[1]Div 1A Data Base'!S142</f>
        <v>Boise State</v>
      </c>
      <c r="I16" s="52" t="s">
        <v>36</v>
      </c>
      <c r="J16" s="35" t="str">
        <f>+H16</f>
        <v>Boise State</v>
      </c>
      <c r="K16" s="35" t="str">
        <f>+F16</f>
        <v>Arizona State</v>
      </c>
      <c r="L16" s="36">
        <v>13.5</v>
      </c>
      <c r="M16" s="37">
        <v>66</v>
      </c>
      <c r="N16" s="98" t="s">
        <v>90</v>
      </c>
      <c r="O16" s="99">
        <v>34</v>
      </c>
      <c r="P16" s="98" t="s">
        <v>90</v>
      </c>
      <c r="Q16" s="99">
        <v>34</v>
      </c>
      <c r="R16" s="41" t="str">
        <f>+F16</f>
        <v>Arizona State</v>
      </c>
      <c r="S16" s="38">
        <f>VLOOKUP(+$R16,'[1]Div 1A Data Base'!$S$131:$AB$251,8,FALSE)</f>
        <v>3</v>
      </c>
      <c r="T16" s="39">
        <f>VLOOKUP(+$R16,'[1]Div 1A Data Base'!$S$131:$AB$251,9,FALSE)</f>
        <v>6</v>
      </c>
      <c r="U16" s="40">
        <f>VLOOKUP(+$R16,'[1]Div 1A Data Base'!$S$131:$AB$251,10,FALSE)</f>
        <v>2</v>
      </c>
      <c r="V16" s="41" t="str">
        <f>+H16</f>
        <v>Boise State</v>
      </c>
      <c r="W16" s="38">
        <f>VLOOKUP(+$V16,'[1]Div 1A Data Base'!$S$131:$AB$251,8,FALSE)</f>
        <v>4</v>
      </c>
      <c r="X16" s="39">
        <f>VLOOKUP(+$V16,'[1]Div 1A Data Base'!$S$131:$AB$251,9,FALSE)</f>
        <v>8</v>
      </c>
      <c r="Y16" s="40">
        <f>VLOOKUP(+$V16,'[1]Div 1A Data Base'!$S$131:$AB$251,10,FALSE)</f>
        <v>0</v>
      </c>
      <c r="Z16" s="49">
        <f>VLOOKUP(+R16,'[1]All'!$F$901:$AA$1099,19,FALSE)</f>
        <v>76.39</v>
      </c>
      <c r="AA16" s="50">
        <f>VLOOKUP(+V16,'[1]All'!$F$901:$AA$1099,19,FALSE)</f>
        <v>88.33</v>
      </c>
    </row>
    <row r="17" spans="1:27" s="3" customFormat="1" ht="18" customHeight="1">
      <c r="A17" s="51"/>
      <c r="B17" s="54"/>
      <c r="C17" s="28"/>
      <c r="D17" s="29"/>
      <c r="E17" s="30"/>
      <c r="F17" s="31"/>
      <c r="G17" s="46"/>
      <c r="H17" s="33"/>
      <c r="I17" s="52"/>
      <c r="J17" s="35"/>
      <c r="K17" s="35"/>
      <c r="L17" s="36"/>
      <c r="M17" s="37"/>
      <c r="N17" s="98"/>
      <c r="O17" s="99"/>
      <c r="P17" s="98"/>
      <c r="Q17" s="99"/>
      <c r="R17" s="41"/>
      <c r="S17" s="38"/>
      <c r="T17" s="39"/>
      <c r="U17" s="40"/>
      <c r="V17" s="41"/>
      <c r="W17" s="38"/>
      <c r="X17" s="39"/>
      <c r="Y17" s="40"/>
      <c r="Z17" s="49"/>
      <c r="AA17" s="50"/>
    </row>
    <row r="18" spans="1:27" s="3" customFormat="1" ht="18" customHeight="1">
      <c r="A18" s="102">
        <f>+A15+2</f>
        <v>40901</v>
      </c>
      <c r="B18" s="102"/>
      <c r="C18" s="102"/>
      <c r="D18" s="102"/>
      <c r="E18" s="103"/>
      <c r="F18" s="31"/>
      <c r="G18" s="46"/>
      <c r="H18" s="33"/>
      <c r="I18" s="52"/>
      <c r="J18" s="35"/>
      <c r="K18" s="35"/>
      <c r="L18" s="36"/>
      <c r="M18" s="37"/>
      <c r="N18" s="98"/>
      <c r="O18" s="99"/>
      <c r="P18" s="98"/>
      <c r="Q18" s="99"/>
      <c r="R18" s="41"/>
      <c r="S18" s="38"/>
      <c r="T18" s="39"/>
      <c r="U18" s="40"/>
      <c r="V18" s="41"/>
      <c r="W18" s="38"/>
      <c r="X18" s="39"/>
      <c r="Y18" s="40"/>
      <c r="Z18" s="49"/>
      <c r="AA18" s="50"/>
    </row>
    <row r="19" spans="1:27" s="3" customFormat="1" ht="18" customHeight="1">
      <c r="A19" s="51" t="s">
        <v>40</v>
      </c>
      <c r="B19" s="54" t="s">
        <v>21</v>
      </c>
      <c r="C19" s="28">
        <f>+C13+3</f>
        <v>40901</v>
      </c>
      <c r="D19" s="29">
        <f>+D13</f>
        <v>40897.833333333336</v>
      </c>
      <c r="E19" s="30" t="str">
        <f>+E13</f>
        <v>ESPN</v>
      </c>
      <c r="F19" s="31" t="str">
        <f>+'[1]Div 1A Data Base'!S193</f>
        <v>Nevada </v>
      </c>
      <c r="G19" s="46" t="s">
        <v>25</v>
      </c>
      <c r="H19" s="33" t="str">
        <f>+'[1]Div 1A Data Base'!S219</f>
        <v>Southern Miss</v>
      </c>
      <c r="I19" s="52" t="s">
        <v>33</v>
      </c>
      <c r="J19" s="35" t="str">
        <f>+H19</f>
        <v>Southern Miss</v>
      </c>
      <c r="K19" s="35" t="str">
        <f>+F19</f>
        <v>Nevada </v>
      </c>
      <c r="L19" s="36">
        <v>6</v>
      </c>
      <c r="M19" s="37">
        <v>61</v>
      </c>
      <c r="N19" s="98" t="s">
        <v>91</v>
      </c>
      <c r="O19" s="99">
        <v>12</v>
      </c>
      <c r="P19" s="98" t="s">
        <v>92</v>
      </c>
      <c r="Q19" s="99">
        <v>5</v>
      </c>
      <c r="R19" s="41" t="str">
        <f>+F19</f>
        <v>Nevada </v>
      </c>
      <c r="S19" s="38">
        <f>VLOOKUP(+$R19,'[1]Div 1A Data Base'!$S$131:$AB$251,8,FALSE)</f>
        <v>5</v>
      </c>
      <c r="T19" s="39">
        <f>VLOOKUP(+$R19,'[1]Div 1A Data Base'!$S$131:$AB$251,9,FALSE)</f>
        <v>7</v>
      </c>
      <c r="U19" s="40">
        <f>VLOOKUP(+$R19,'[1]Div 1A Data Base'!$S$131:$AB$251,10,FALSE)</f>
        <v>0</v>
      </c>
      <c r="V19" s="41" t="str">
        <f>+H19</f>
        <v>Southern Miss</v>
      </c>
      <c r="W19" s="38">
        <f>VLOOKUP(+$V19,'[1]Div 1A Data Base'!$S$131:$AB$251,8,FALSE)</f>
        <v>8</v>
      </c>
      <c r="X19" s="39">
        <f>VLOOKUP(+$V19,'[1]Div 1A Data Base'!$S$131:$AB$251,9,FALSE)</f>
        <v>4</v>
      </c>
      <c r="Y19" s="40">
        <f>VLOOKUP(+$V19,'[1]Div 1A Data Base'!$S$131:$AB$251,10,FALSE)</f>
        <v>0</v>
      </c>
      <c r="Z19" s="49">
        <f>VLOOKUP(+R19,'[1]All'!$F$901:$AA$1099,19,FALSE)</f>
        <v>71.46</v>
      </c>
      <c r="AA19" s="50">
        <f>VLOOKUP(+V19,'[1]All'!$F$901:$AA$1099,19,FALSE)</f>
        <v>79.34</v>
      </c>
    </row>
    <row r="20" spans="1:27" s="3" customFormat="1" ht="18" customHeight="1">
      <c r="A20" s="51"/>
      <c r="B20" s="54"/>
      <c r="C20" s="28"/>
      <c r="D20" s="29"/>
      <c r="E20" s="30"/>
      <c r="F20" s="31"/>
      <c r="G20" s="46"/>
      <c r="H20" s="33"/>
      <c r="I20" s="52"/>
      <c r="J20" s="35"/>
      <c r="K20" s="35"/>
      <c r="L20" s="36"/>
      <c r="M20" s="37"/>
      <c r="N20" s="98"/>
      <c r="O20" s="99"/>
      <c r="P20" s="98"/>
      <c r="Q20" s="99"/>
      <c r="R20" s="41"/>
      <c r="S20" s="38"/>
      <c r="T20" s="39"/>
      <c r="U20" s="40"/>
      <c r="V20" s="41"/>
      <c r="W20" s="38"/>
      <c r="X20" s="39"/>
      <c r="Y20" s="40"/>
      <c r="Z20" s="49"/>
      <c r="AA20" s="50"/>
    </row>
    <row r="21" spans="1:27" s="3" customFormat="1" ht="18" customHeight="1">
      <c r="A21" s="102">
        <f>+A18+2</f>
        <v>40903</v>
      </c>
      <c r="B21" s="102"/>
      <c r="C21" s="102"/>
      <c r="D21" s="102"/>
      <c r="E21" s="103"/>
      <c r="F21" s="31"/>
      <c r="G21" s="46"/>
      <c r="H21" s="33"/>
      <c r="I21" s="52"/>
      <c r="J21" s="35"/>
      <c r="K21" s="35"/>
      <c r="L21" s="36"/>
      <c r="M21" s="37"/>
      <c r="N21" s="98"/>
      <c r="O21" s="99"/>
      <c r="P21" s="98"/>
      <c r="Q21" s="99"/>
      <c r="R21" s="41"/>
      <c r="S21" s="38"/>
      <c r="T21" s="39"/>
      <c r="U21" s="40"/>
      <c r="V21" s="41"/>
      <c r="W21" s="38"/>
      <c r="X21" s="39"/>
      <c r="Y21" s="40"/>
      <c r="Z21" s="49"/>
      <c r="AA21" s="50"/>
    </row>
    <row r="22" spans="1:27" s="3" customFormat="1" ht="18" customHeight="1">
      <c r="A22" s="51" t="s">
        <v>41</v>
      </c>
      <c r="B22" s="54" t="s">
        <v>42</v>
      </c>
      <c r="C22" s="28">
        <f>C19+2</f>
        <v>40903</v>
      </c>
      <c r="D22" s="29">
        <f>+C22+17/24</f>
        <v>40903.708333333336</v>
      </c>
      <c r="E22" s="30" t="s">
        <v>43</v>
      </c>
      <c r="F22" s="31" t="str">
        <f>+'[1]Div 1A Data Base'!N190</f>
        <v>Missouri</v>
      </c>
      <c r="G22" s="46" t="s">
        <v>44</v>
      </c>
      <c r="H22" s="33" t="str">
        <f>+'[1]Div 1A Data Base'!S196</f>
        <v>North Carolina  </v>
      </c>
      <c r="I22" s="52" t="s">
        <v>45</v>
      </c>
      <c r="J22" s="35" t="str">
        <f>+F22</f>
        <v>Missouri</v>
      </c>
      <c r="K22" s="35" t="str">
        <f>+H22</f>
        <v>North Carolina  </v>
      </c>
      <c r="L22" s="36">
        <v>4</v>
      </c>
      <c r="M22" s="37">
        <v>53</v>
      </c>
      <c r="N22" s="98" t="s">
        <v>93</v>
      </c>
      <c r="O22" s="99">
        <v>16</v>
      </c>
      <c r="P22" s="98" t="s">
        <v>94</v>
      </c>
      <c r="Q22" s="99">
        <v>14</v>
      </c>
      <c r="R22" s="41" t="str">
        <f>+F22</f>
        <v>Missouri</v>
      </c>
      <c r="S22" s="38">
        <f>VLOOKUP(+$R22,'[1]Div 1A Data Base'!$S$131:$AB$251,8,FALSE)</f>
        <v>4</v>
      </c>
      <c r="T22" s="39">
        <f>VLOOKUP(+$R22,'[1]Div 1A Data Base'!$S$131:$AB$251,9,FALSE)</f>
        <v>6</v>
      </c>
      <c r="U22" s="40">
        <f>VLOOKUP(+$R22,'[1]Div 1A Data Base'!$S$131:$AB$251,10,FALSE)</f>
        <v>1</v>
      </c>
      <c r="V22" s="41" t="str">
        <f>+H22</f>
        <v>North Carolina  </v>
      </c>
      <c r="W22" s="38">
        <f>VLOOKUP(+$V22,'[1]Div 1A Data Base'!$S$131:$AB$251,8,FALSE)</f>
        <v>5</v>
      </c>
      <c r="X22" s="39">
        <f>VLOOKUP(+$V22,'[1]Div 1A Data Base'!$S$131:$AB$251,9,FALSE)</f>
        <v>6</v>
      </c>
      <c r="Y22" s="40">
        <f>VLOOKUP(+$V22,'[1]Div 1A Data Base'!$S$131:$AB$251,10,FALSE)</f>
        <v>0</v>
      </c>
      <c r="Z22" s="49">
        <f>VLOOKUP(+R22,'[1]All'!$F$901:$AA$1099,19,FALSE)</f>
        <v>85.74</v>
      </c>
      <c r="AA22" s="50">
        <f>VLOOKUP(+V22,'[1]All'!$F$901:$AA$1099,19,FALSE)</f>
        <v>73.87</v>
      </c>
    </row>
    <row r="23" spans="1:27" s="3" customFormat="1" ht="18" customHeight="1">
      <c r="A23" s="51"/>
      <c r="B23" s="54"/>
      <c r="C23" s="28"/>
      <c r="D23" s="29"/>
      <c r="E23" s="30"/>
      <c r="F23" s="31"/>
      <c r="G23" s="46"/>
      <c r="H23" s="33"/>
      <c r="I23" s="52"/>
      <c r="J23" s="35"/>
      <c r="K23" s="35"/>
      <c r="L23" s="36"/>
      <c r="M23" s="37"/>
      <c r="N23" s="98"/>
      <c r="O23" s="99"/>
      <c r="P23" s="98"/>
      <c r="Q23" s="99"/>
      <c r="R23" s="41"/>
      <c r="S23" s="38"/>
      <c r="T23" s="39"/>
      <c r="U23" s="40"/>
      <c r="V23" s="41"/>
      <c r="W23" s="38"/>
      <c r="X23" s="39"/>
      <c r="Y23" s="40"/>
      <c r="Z23" s="49"/>
      <c r="AA23" s="50"/>
    </row>
    <row r="24" spans="1:27" s="3" customFormat="1" ht="18" customHeight="1">
      <c r="A24" s="102">
        <f>+A21+1</f>
        <v>40904</v>
      </c>
      <c r="B24" s="102"/>
      <c r="C24" s="102"/>
      <c r="D24" s="102"/>
      <c r="E24" s="103"/>
      <c r="F24" s="31"/>
      <c r="G24" s="46"/>
      <c r="H24" s="33"/>
      <c r="I24" s="52"/>
      <c r="J24" s="35"/>
      <c r="K24" s="35"/>
      <c r="L24" s="36"/>
      <c r="M24" s="37"/>
      <c r="N24" s="98"/>
      <c r="O24" s="99"/>
      <c r="P24" s="98"/>
      <c r="Q24" s="99"/>
      <c r="R24" s="41"/>
      <c r="S24" s="38"/>
      <c r="T24" s="39"/>
      <c r="U24" s="40"/>
      <c r="V24" s="41"/>
      <c r="W24" s="38"/>
      <c r="X24" s="39"/>
      <c r="Y24" s="40"/>
      <c r="Z24" s="49"/>
      <c r="AA24" s="50"/>
    </row>
    <row r="25" spans="1:27" s="3" customFormat="1" ht="18" customHeight="1">
      <c r="A25" s="51" t="s">
        <v>46</v>
      </c>
      <c r="B25" s="54" t="s">
        <v>32</v>
      </c>
      <c r="C25" s="28">
        <f>+C22+1</f>
        <v>40904</v>
      </c>
      <c r="D25" s="29">
        <f>+C25+16.5/24</f>
        <v>40904.6875</v>
      </c>
      <c r="E25" s="30" t="s">
        <v>11</v>
      </c>
      <c r="F25" s="31" t="str">
        <f>+'[1]Div 1A Data Base'!S248</f>
        <v>Western Michigan</v>
      </c>
      <c r="G25" s="46" t="s">
        <v>23</v>
      </c>
      <c r="H25" s="33" t="str">
        <f>+'[1]Div 1A Data Base'!S210</f>
        <v>Purdue</v>
      </c>
      <c r="I25" s="52" t="s">
        <v>47</v>
      </c>
      <c r="J25" s="35" t="str">
        <f>+H25</f>
        <v>Purdue</v>
      </c>
      <c r="K25" s="35" t="str">
        <f>+F25</f>
        <v>Western Michigan</v>
      </c>
      <c r="L25" s="36">
        <v>2</v>
      </c>
      <c r="M25" s="37">
        <v>60</v>
      </c>
      <c r="N25" s="98" t="s">
        <v>95</v>
      </c>
      <c r="O25" s="99">
        <v>17</v>
      </c>
      <c r="P25" s="98" t="s">
        <v>95</v>
      </c>
      <c r="Q25" s="99">
        <v>25</v>
      </c>
      <c r="R25" s="41" t="str">
        <f>+F25</f>
        <v>Western Michigan</v>
      </c>
      <c r="S25" s="38">
        <f>VLOOKUP(+$R25,'[1]Div 1A Data Base'!$S$131:$AB$251,8,FALSE)</f>
        <v>7</v>
      </c>
      <c r="T25" s="39">
        <f>VLOOKUP(+$R25,'[1]Div 1A Data Base'!$S$131:$AB$251,9,FALSE)</f>
        <v>4</v>
      </c>
      <c r="U25" s="40">
        <f>VLOOKUP(+$R25,'[1]Div 1A Data Base'!$S$131:$AB$251,10,FALSE)</f>
        <v>0</v>
      </c>
      <c r="V25" s="41" t="str">
        <f>+H25</f>
        <v>Purdue</v>
      </c>
      <c r="W25" s="38">
        <f>VLOOKUP(+$V25,'[1]Div 1A Data Base'!$S$131:$AB$251,8,FALSE)</f>
        <v>5</v>
      </c>
      <c r="X25" s="39">
        <f>VLOOKUP(+$V25,'[1]Div 1A Data Base'!$S$131:$AB$251,9,FALSE)</f>
        <v>6</v>
      </c>
      <c r="Y25" s="40">
        <f>VLOOKUP(+$V25,'[1]Div 1A Data Base'!$S$131:$AB$251,10,FALSE)</f>
        <v>0</v>
      </c>
      <c r="Z25" s="49">
        <f>VLOOKUP(+R25,'[1]All'!$F$901:$AA$1099,19,FALSE)</f>
        <v>68.1</v>
      </c>
      <c r="AA25" s="50">
        <f>VLOOKUP(+V25,'[1]All'!$F$901:$AA$1099,19,FALSE)</f>
        <v>69.23</v>
      </c>
    </row>
    <row r="26" spans="1:27" s="3" customFormat="1" ht="18" customHeight="1">
      <c r="A26" s="51" t="s">
        <v>48</v>
      </c>
      <c r="B26" s="54" t="s">
        <v>32</v>
      </c>
      <c r="C26" s="28">
        <f>+C25</f>
        <v>40904</v>
      </c>
      <c r="D26" s="29">
        <f>+C26+20/24</f>
        <v>40904.833333333336</v>
      </c>
      <c r="E26" s="30" t="s">
        <v>11</v>
      </c>
      <c r="F26" s="31" t="str">
        <f>+'[1]Div 1A Data Base'!S177</f>
        <v>Louisville</v>
      </c>
      <c r="G26" s="46" t="s">
        <v>49</v>
      </c>
      <c r="H26" s="33" t="str">
        <f>+'[1]Div 1A Data Base'!S197</f>
        <v>North Carolina St</v>
      </c>
      <c r="I26" s="52" t="s">
        <v>45</v>
      </c>
      <c r="J26" s="35" t="str">
        <f>+H26</f>
        <v>North Carolina St</v>
      </c>
      <c r="K26" s="35" t="str">
        <f>+F26</f>
        <v>Louisville</v>
      </c>
      <c r="L26" s="36">
        <v>3</v>
      </c>
      <c r="M26" s="37">
        <v>45</v>
      </c>
      <c r="N26" s="98" t="s">
        <v>96</v>
      </c>
      <c r="O26" s="99">
        <v>13</v>
      </c>
      <c r="P26" s="98" t="s">
        <v>96</v>
      </c>
      <c r="Q26" s="99">
        <v>23</v>
      </c>
      <c r="R26" s="41" t="str">
        <f>+F26</f>
        <v>Louisville</v>
      </c>
      <c r="S26" s="38">
        <f>VLOOKUP(+$R26,'[1]Div 1A Data Base'!$S$131:$AB$251,8,FALSE)</f>
        <v>7</v>
      </c>
      <c r="T26" s="39">
        <f>VLOOKUP(+$R26,'[1]Div 1A Data Base'!$S$131:$AB$251,9,FALSE)</f>
        <v>3</v>
      </c>
      <c r="U26" s="40">
        <f>VLOOKUP(+$R26,'[1]Div 1A Data Base'!$S$131:$AB$251,10,FALSE)</f>
        <v>1</v>
      </c>
      <c r="V26" s="41" t="str">
        <f>+H26</f>
        <v>North Carolina St</v>
      </c>
      <c r="W26" s="38">
        <f>VLOOKUP(+$V26,'[1]Div 1A Data Base'!$S$131:$AB$251,8,FALSE)</f>
        <v>5</v>
      </c>
      <c r="X26" s="39">
        <f>VLOOKUP(+$V26,'[1]Div 1A Data Base'!$S$131:$AB$251,9,FALSE)</f>
        <v>4</v>
      </c>
      <c r="Y26" s="40">
        <f>VLOOKUP(+$V26,'[1]Div 1A Data Base'!$S$131:$AB$251,10,FALSE)</f>
        <v>1</v>
      </c>
      <c r="Z26" s="49">
        <f>VLOOKUP(+R26,'[1]All'!$F$901:$AA$1099,19,FALSE)</f>
        <v>71.51</v>
      </c>
      <c r="AA26" s="50">
        <f>VLOOKUP(+V26,'[1]All'!$F$901:$AA$1099,19,FALSE)</f>
        <v>71.01</v>
      </c>
    </row>
    <row r="27" spans="1:27" s="3" customFormat="1" ht="18" customHeight="1">
      <c r="A27" s="51"/>
      <c r="B27" s="54"/>
      <c r="C27" s="28"/>
      <c r="D27" s="29"/>
      <c r="E27" s="30"/>
      <c r="F27" s="31"/>
      <c r="G27" s="46"/>
      <c r="H27" s="33"/>
      <c r="I27" s="52"/>
      <c r="J27" s="35"/>
      <c r="K27" s="35"/>
      <c r="L27" s="36"/>
      <c r="M27" s="37"/>
      <c r="N27" s="98"/>
      <c r="O27" s="99"/>
      <c r="P27" s="98"/>
      <c r="Q27" s="99"/>
      <c r="R27" s="41"/>
      <c r="S27" s="38"/>
      <c r="T27" s="39"/>
      <c r="U27" s="40"/>
      <c r="V27" s="41"/>
      <c r="W27" s="38"/>
      <c r="X27" s="39"/>
      <c r="Y27" s="40"/>
      <c r="Z27" s="49"/>
      <c r="AA27" s="50"/>
    </row>
    <row r="28" spans="1:27" s="3" customFormat="1" ht="18" customHeight="1">
      <c r="A28" s="102">
        <f>+A24+1</f>
        <v>40905</v>
      </c>
      <c r="B28" s="102"/>
      <c r="C28" s="102"/>
      <c r="D28" s="102"/>
      <c r="E28" s="103"/>
      <c r="F28" s="31"/>
      <c r="G28" s="46"/>
      <c r="H28" s="33"/>
      <c r="I28" s="52"/>
      <c r="J28" s="35"/>
      <c r="K28" s="35"/>
      <c r="L28" s="36"/>
      <c r="M28" s="37"/>
      <c r="N28" s="98"/>
      <c r="O28" s="99"/>
      <c r="P28" s="98"/>
      <c r="Q28" s="99"/>
      <c r="R28" s="41"/>
      <c r="S28" s="38"/>
      <c r="T28" s="39"/>
      <c r="U28" s="40"/>
      <c r="V28" s="41"/>
      <c r="W28" s="38"/>
      <c r="X28" s="39"/>
      <c r="Y28" s="40"/>
      <c r="Z28" s="49"/>
      <c r="AA28" s="50"/>
    </row>
    <row r="29" spans="1:27" s="3" customFormat="1" ht="18" customHeight="1">
      <c r="A29" s="51" t="s">
        <v>50</v>
      </c>
      <c r="B29" s="54" t="s">
        <v>35</v>
      </c>
      <c r="C29" s="28">
        <f>+C26+1</f>
        <v>40905</v>
      </c>
      <c r="D29" s="29">
        <f>+C29+16.5/24</f>
        <v>40905.6875</v>
      </c>
      <c r="E29" s="30" t="s">
        <v>11</v>
      </c>
      <c r="F29" s="31" t="str">
        <f>+'[1]Div 1A Data Base'!S228</f>
        <v>Toledo </v>
      </c>
      <c r="G29" s="46" t="s">
        <v>23</v>
      </c>
      <c r="H29" s="33" t="str">
        <f>+'[1]Div 1A Data Base'!S131</f>
        <v>Air Force</v>
      </c>
      <c r="I29" s="52" t="s">
        <v>36</v>
      </c>
      <c r="J29" s="35" t="str">
        <f>+F29</f>
        <v>Toledo </v>
      </c>
      <c r="K29" s="35" t="str">
        <f>+H29</f>
        <v>Air Force</v>
      </c>
      <c r="L29" s="36">
        <v>3</v>
      </c>
      <c r="M29" s="37">
        <v>70</v>
      </c>
      <c r="N29" s="98" t="s">
        <v>97</v>
      </c>
      <c r="O29" s="99">
        <v>10</v>
      </c>
      <c r="P29" s="98" t="s">
        <v>98</v>
      </c>
      <c r="Q29" s="99">
        <v>18</v>
      </c>
      <c r="R29" s="41" t="str">
        <f>+F29</f>
        <v>Toledo </v>
      </c>
      <c r="S29" s="38">
        <f>VLOOKUP(+$R29,'[1]Div 1A Data Base'!$S$131:$AB$251,8,FALSE)</f>
        <v>6</v>
      </c>
      <c r="T29" s="39">
        <f>VLOOKUP(+$R29,'[1]Div 1A Data Base'!$S$131:$AB$251,9,FALSE)</f>
        <v>4</v>
      </c>
      <c r="U29" s="40">
        <f>VLOOKUP(+$R29,'[1]Div 1A Data Base'!$S$131:$AB$251,10,FALSE)</f>
        <v>1</v>
      </c>
      <c r="V29" s="41" t="str">
        <f>+H29</f>
        <v>Air Force</v>
      </c>
      <c r="W29" s="38">
        <f>VLOOKUP(+$V29,'[1]Div 1A Data Base'!$S$131:$AB$251,8,FALSE)</f>
        <v>5</v>
      </c>
      <c r="X29" s="39">
        <f>VLOOKUP(+$V29,'[1]Div 1A Data Base'!$S$131:$AB$251,9,FALSE)</f>
        <v>5</v>
      </c>
      <c r="Y29" s="40">
        <f>VLOOKUP(+$V29,'[1]Div 1A Data Base'!$S$131:$AB$251,10,FALSE)</f>
        <v>0</v>
      </c>
      <c r="Z29" s="49">
        <f>VLOOKUP(+R29,'[1]All'!$F$901:$AA$1099,19,FALSE)</f>
        <v>73.8</v>
      </c>
      <c r="AA29" s="50">
        <f>VLOOKUP(+V29,'[1]All'!$F$901:$AA$1099,19,FALSE)</f>
        <v>69.81</v>
      </c>
    </row>
    <row r="30" spans="1:27" s="3" customFormat="1" ht="18" customHeight="1">
      <c r="A30" s="51" t="s">
        <v>51</v>
      </c>
      <c r="B30" s="54" t="s">
        <v>35</v>
      </c>
      <c r="C30" s="28">
        <f>+C29</f>
        <v>40905</v>
      </c>
      <c r="D30" s="29">
        <f>+C30+20/24</f>
        <v>40905.833333333336</v>
      </c>
      <c r="E30" s="30" t="s">
        <v>11</v>
      </c>
      <c r="F30" s="31" t="str">
        <f>+'[1]Div 1A Data Base'!N147</f>
        <v>California</v>
      </c>
      <c r="G30" s="46" t="s">
        <v>39</v>
      </c>
      <c r="H30" s="33" t="str">
        <f>+'[1]Div 1A Data Base'!S225</f>
        <v>Texas</v>
      </c>
      <c r="I30" s="52" t="s">
        <v>44</v>
      </c>
      <c r="J30" s="35" t="str">
        <f>+H30</f>
        <v>Texas</v>
      </c>
      <c r="K30" s="35" t="str">
        <f>+F30</f>
        <v>California</v>
      </c>
      <c r="L30" s="36">
        <v>3</v>
      </c>
      <c r="M30" s="37">
        <v>47.5</v>
      </c>
      <c r="N30" s="98" t="s">
        <v>99</v>
      </c>
      <c r="O30" s="99">
        <v>11</v>
      </c>
      <c r="P30" s="98" t="s">
        <v>99</v>
      </c>
      <c r="Q30" s="99">
        <v>12</v>
      </c>
      <c r="R30" s="41" t="str">
        <f>+F30</f>
        <v>California</v>
      </c>
      <c r="S30" s="38">
        <f>VLOOKUP(+$R30,'[1]Div 1A Data Base'!$S$131:$AB$251,8,FALSE)</f>
        <v>6</v>
      </c>
      <c r="T30" s="39">
        <f>VLOOKUP(+$R30,'[1]Div 1A Data Base'!$S$131:$AB$251,9,FALSE)</f>
        <v>5</v>
      </c>
      <c r="U30" s="40">
        <f>VLOOKUP(+$R30,'[1]Div 1A Data Base'!$S$131:$AB$251,10,FALSE)</f>
        <v>0</v>
      </c>
      <c r="V30" s="41" t="str">
        <f>+H30</f>
        <v>Texas</v>
      </c>
      <c r="W30" s="38">
        <f>VLOOKUP(+$V30,'[1]Div 1A Data Base'!$S$131:$AB$251,8,FALSE)</f>
        <v>6</v>
      </c>
      <c r="X30" s="39">
        <f>VLOOKUP(+$V30,'[1]Div 1A Data Base'!$S$131:$AB$251,9,FALSE)</f>
        <v>6</v>
      </c>
      <c r="Y30" s="40">
        <f>VLOOKUP(+$V30,'[1]Div 1A Data Base'!$S$131:$AB$251,10,FALSE)</f>
        <v>0</v>
      </c>
      <c r="Z30" s="49">
        <f>VLOOKUP(+R30,'[1]All'!$F$901:$AA$1099,19,FALSE)</f>
        <v>78.03</v>
      </c>
      <c r="AA30" s="50">
        <f>VLOOKUP(+V30,'[1]All'!$F$901:$AA$1099,19,FALSE)</f>
        <v>85.23</v>
      </c>
    </row>
    <row r="31" spans="1:27" s="3" customFormat="1" ht="18" customHeight="1">
      <c r="A31" s="51"/>
      <c r="B31" s="54"/>
      <c r="C31" s="28"/>
      <c r="D31" s="29"/>
      <c r="E31" s="30"/>
      <c r="F31" s="31"/>
      <c r="G31" s="46"/>
      <c r="H31" s="33"/>
      <c r="I31" s="52"/>
      <c r="J31" s="35"/>
      <c r="K31" s="35"/>
      <c r="L31" s="36"/>
      <c r="M31" s="37"/>
      <c r="N31" s="98"/>
      <c r="O31" s="99"/>
      <c r="P31" s="98"/>
      <c r="Q31" s="99"/>
      <c r="R31" s="41"/>
      <c r="S31" s="38"/>
      <c r="T31" s="39"/>
      <c r="U31" s="40"/>
      <c r="V31" s="41"/>
      <c r="W31" s="38"/>
      <c r="X31" s="39"/>
      <c r="Y31" s="40"/>
      <c r="Z31" s="49"/>
      <c r="AA31" s="50"/>
    </row>
    <row r="32" spans="1:27" s="3" customFormat="1" ht="18" customHeight="1">
      <c r="A32" s="102">
        <f>+A28+1</f>
        <v>40906</v>
      </c>
      <c r="B32" s="102"/>
      <c r="C32" s="102"/>
      <c r="D32" s="102"/>
      <c r="E32" s="103"/>
      <c r="F32" s="31"/>
      <c r="G32" s="46"/>
      <c r="H32" s="33"/>
      <c r="I32" s="52"/>
      <c r="J32" s="35"/>
      <c r="K32" s="35"/>
      <c r="L32" s="36"/>
      <c r="M32" s="37"/>
      <c r="N32" s="98"/>
      <c r="O32" s="99"/>
      <c r="P32" s="98"/>
      <c r="Q32" s="99"/>
      <c r="R32" s="41"/>
      <c r="S32" s="38"/>
      <c r="T32" s="39"/>
      <c r="U32" s="40"/>
      <c r="V32" s="41"/>
      <c r="W32" s="38"/>
      <c r="X32" s="39"/>
      <c r="Y32" s="40"/>
      <c r="Z32" s="49"/>
      <c r="AA32" s="50"/>
    </row>
    <row r="33" spans="1:27" s="3" customFormat="1" ht="18" customHeight="1">
      <c r="A33" s="51" t="s">
        <v>52</v>
      </c>
      <c r="B33" s="54" t="s">
        <v>38</v>
      </c>
      <c r="C33" s="28">
        <f>+C30+1</f>
        <v>40906</v>
      </c>
      <c r="D33" s="29">
        <f>+C33+17.5/24</f>
        <v>40906.729166666664</v>
      </c>
      <c r="E33" s="30" t="s">
        <v>11</v>
      </c>
      <c r="F33" s="31" t="str">
        <f>+'[1]Div 1A Data Base'!S161</f>
        <v>Florida State</v>
      </c>
      <c r="G33" s="46" t="s">
        <v>45</v>
      </c>
      <c r="H33" s="33" t="str">
        <f>+'[1]Div 1A Data Base'!S201</f>
        <v>Notre Dame</v>
      </c>
      <c r="I33" s="52" t="s">
        <v>19</v>
      </c>
      <c r="J33" s="35" t="str">
        <f>+F33</f>
        <v>Florida State</v>
      </c>
      <c r="K33" s="35" t="str">
        <f>+H33</f>
        <v>Notre Dame</v>
      </c>
      <c r="L33" s="36">
        <v>3</v>
      </c>
      <c r="M33" s="37">
        <v>47</v>
      </c>
      <c r="N33" s="98" t="s">
        <v>100</v>
      </c>
      <c r="O33" s="99">
        <v>26</v>
      </c>
      <c r="P33" s="98" t="s">
        <v>100</v>
      </c>
      <c r="Q33" s="99">
        <v>28</v>
      </c>
      <c r="R33" s="41" t="str">
        <f>+F33</f>
        <v>Florida State</v>
      </c>
      <c r="S33" s="38">
        <f>VLOOKUP(+$R33,'[1]Div 1A Data Base'!$S$131:$AB$251,8,FALSE)</f>
        <v>6</v>
      </c>
      <c r="T33" s="39">
        <f>VLOOKUP(+$R33,'[1]Div 1A Data Base'!$S$131:$AB$251,9,FALSE)</f>
        <v>5</v>
      </c>
      <c r="U33" s="40">
        <f>VLOOKUP(+$R33,'[1]Div 1A Data Base'!$S$131:$AB$251,10,FALSE)</f>
        <v>0</v>
      </c>
      <c r="V33" s="41" t="str">
        <f>+H33</f>
        <v>Notre Dame</v>
      </c>
      <c r="W33" s="38">
        <f>VLOOKUP(+$V33,'[1]Div 1A Data Base'!$S$131:$AB$251,8,FALSE)</f>
        <v>5</v>
      </c>
      <c r="X33" s="39">
        <f>VLOOKUP(+$V33,'[1]Div 1A Data Base'!$S$131:$AB$251,9,FALSE)</f>
        <v>7</v>
      </c>
      <c r="Y33" s="40">
        <f>VLOOKUP(+$V33,'[1]Div 1A Data Base'!$S$131:$AB$251,10,FALSE)</f>
        <v>0</v>
      </c>
      <c r="Z33" s="49">
        <f>VLOOKUP(+R33,'[1]All'!$F$901:$AA$1099,19,FALSE)</f>
        <v>79.12</v>
      </c>
      <c r="AA33" s="50">
        <f>VLOOKUP(+V33,'[1]All'!$F$901:$AA$1099,19,FALSE)</f>
        <v>80.99</v>
      </c>
    </row>
    <row r="34" spans="1:27" s="3" customFormat="1" ht="18" customHeight="1">
      <c r="A34" s="51" t="s">
        <v>53</v>
      </c>
      <c r="B34" s="27" t="str">
        <f>+B33</f>
        <v>Thurs</v>
      </c>
      <c r="C34" s="28">
        <f>+C33</f>
        <v>40906</v>
      </c>
      <c r="D34" s="29">
        <f>+C34+21/24</f>
        <v>40906.875</v>
      </c>
      <c r="E34" s="30" t="s">
        <v>11</v>
      </c>
      <c r="F34" s="31" t="str">
        <f>+'[1]Div 1A Data Base'!S244</f>
        <v>Washington</v>
      </c>
      <c r="G34" s="46" t="s">
        <v>39</v>
      </c>
      <c r="H34" s="33" t="str">
        <f>+'[1]Div 1A Data Base'!S141</f>
        <v>Baylor</v>
      </c>
      <c r="I34" s="52" t="s">
        <v>44</v>
      </c>
      <c r="J34" s="35" t="str">
        <f>+H34</f>
        <v>Baylor</v>
      </c>
      <c r="K34" s="35" t="str">
        <f>+F34</f>
        <v>Washington</v>
      </c>
      <c r="L34" s="36">
        <v>9</v>
      </c>
      <c r="M34" s="37">
        <v>78</v>
      </c>
      <c r="N34" s="98" t="s">
        <v>101</v>
      </c>
      <c r="O34" s="99">
        <v>29</v>
      </c>
      <c r="P34" s="98" t="s">
        <v>101</v>
      </c>
      <c r="Q34" s="99">
        <v>29</v>
      </c>
      <c r="R34" s="41" t="str">
        <f>+F34</f>
        <v>Washington</v>
      </c>
      <c r="S34" s="38">
        <f>VLOOKUP(+$R34,'[1]Div 1A Data Base'!$S$131:$AB$251,8,FALSE)</f>
        <v>7</v>
      </c>
      <c r="T34" s="39">
        <f>VLOOKUP(+$R34,'[1]Div 1A Data Base'!$S$131:$AB$251,9,FALSE)</f>
        <v>4</v>
      </c>
      <c r="U34" s="40">
        <f>VLOOKUP(+$R34,'[1]Div 1A Data Base'!$S$131:$AB$251,10,FALSE)</f>
        <v>0</v>
      </c>
      <c r="V34" s="41" t="str">
        <f>+H34</f>
        <v>Baylor</v>
      </c>
      <c r="W34" s="38">
        <f>VLOOKUP(+$V34,'[1]Div 1A Data Base'!$S$131:$AB$251,8,FALSE)</f>
        <v>7</v>
      </c>
      <c r="X34" s="39">
        <f>VLOOKUP(+$V34,'[1]Div 1A Data Base'!$S$131:$AB$251,9,FALSE)</f>
        <v>4</v>
      </c>
      <c r="Y34" s="40">
        <f>VLOOKUP(+$V34,'[1]Div 1A Data Base'!$S$131:$AB$251,10,FALSE)</f>
        <v>0</v>
      </c>
      <c r="Z34" s="49">
        <f>VLOOKUP(+R34,'[1]All'!$F$901:$AA$1099,19,FALSE)</f>
        <v>75.32</v>
      </c>
      <c r="AA34" s="50">
        <f>VLOOKUP(+V34,'[1]All'!$F$901:$AA$1099,19,FALSE)</f>
        <v>87.5</v>
      </c>
    </row>
    <row r="35" spans="1:27" s="3" customFormat="1" ht="18" customHeight="1">
      <c r="A35" s="51"/>
      <c r="B35" s="27"/>
      <c r="C35" s="28"/>
      <c r="D35" s="29"/>
      <c r="E35" s="30"/>
      <c r="F35" s="31"/>
      <c r="G35" s="46"/>
      <c r="H35" s="33"/>
      <c r="I35" s="52"/>
      <c r="J35" s="35"/>
      <c r="K35" s="35"/>
      <c r="L35" s="36"/>
      <c r="M35" s="37"/>
      <c r="N35" s="98"/>
      <c r="O35" s="99"/>
      <c r="P35" s="98"/>
      <c r="Q35" s="99"/>
      <c r="R35" s="41"/>
      <c r="S35" s="38"/>
      <c r="T35" s="39"/>
      <c r="U35" s="40"/>
      <c r="V35" s="41"/>
      <c r="W35" s="38"/>
      <c r="X35" s="39"/>
      <c r="Y35" s="40"/>
      <c r="Z35" s="49"/>
      <c r="AA35" s="50"/>
    </row>
    <row r="36" spans="1:27" s="3" customFormat="1" ht="18" customHeight="1">
      <c r="A36" s="102">
        <f>+A32+1</f>
        <v>40907</v>
      </c>
      <c r="B36" s="102"/>
      <c r="C36" s="102"/>
      <c r="D36" s="102"/>
      <c r="E36" s="103"/>
      <c r="F36" s="31"/>
      <c r="G36" s="46"/>
      <c r="H36" s="33"/>
      <c r="I36" s="52"/>
      <c r="J36" s="35"/>
      <c r="K36" s="35"/>
      <c r="L36" s="36"/>
      <c r="M36" s="37"/>
      <c r="N36" s="98"/>
      <c r="O36" s="99"/>
      <c r="P36" s="98"/>
      <c r="Q36" s="99"/>
      <c r="R36" s="41"/>
      <c r="S36" s="38"/>
      <c r="T36" s="39"/>
      <c r="U36" s="40"/>
      <c r="V36" s="41"/>
      <c r="W36" s="38"/>
      <c r="X36" s="39"/>
      <c r="Y36" s="40"/>
      <c r="Z36" s="49"/>
      <c r="AA36" s="50"/>
    </row>
    <row r="37" spans="1:27" s="3" customFormat="1" ht="18" customHeight="1">
      <c r="A37" s="51" t="s">
        <v>54</v>
      </c>
      <c r="B37" s="27" t="s">
        <v>55</v>
      </c>
      <c r="C37" s="28">
        <f>+C34+1</f>
        <v>40907</v>
      </c>
      <c r="D37" s="29">
        <f>+C37+12/24</f>
        <v>40907.5</v>
      </c>
      <c r="E37" s="30" t="s">
        <v>11</v>
      </c>
      <c r="F37" s="31" t="str">
        <f>+'[1]Div 1A Data Base'!S146</f>
        <v>BYU</v>
      </c>
      <c r="G37" s="46" t="s">
        <v>19</v>
      </c>
      <c r="H37" s="33" t="str">
        <f>+'[1]Div 1A Data Base'!S231</f>
        <v>Tulsa</v>
      </c>
      <c r="I37" s="52" t="s">
        <v>33</v>
      </c>
      <c r="J37" s="35" t="str">
        <f>+F37</f>
        <v>BYU</v>
      </c>
      <c r="K37" s="35" t="str">
        <f>+H37</f>
        <v>Tulsa</v>
      </c>
      <c r="L37" s="36">
        <v>2.5</v>
      </c>
      <c r="M37" s="37">
        <v>55.5</v>
      </c>
      <c r="N37" s="98" t="s">
        <v>102</v>
      </c>
      <c r="O37" s="99">
        <v>21</v>
      </c>
      <c r="P37" s="98" t="s">
        <v>103</v>
      </c>
      <c r="Q37" s="99">
        <v>22</v>
      </c>
      <c r="R37" s="41" t="str">
        <f>+F37</f>
        <v>BYU</v>
      </c>
      <c r="S37" s="38">
        <f>VLOOKUP(+$R37,'[1]Div 1A Data Base'!$S$131:$AB$251,8,FALSE)</f>
        <v>7</v>
      </c>
      <c r="T37" s="39">
        <f>VLOOKUP(+$R37,'[1]Div 1A Data Base'!$S$131:$AB$251,9,FALSE)</f>
        <v>4</v>
      </c>
      <c r="U37" s="40">
        <f>VLOOKUP(+$R37,'[1]Div 1A Data Base'!$S$131:$AB$251,10,FALSE)</f>
        <v>0</v>
      </c>
      <c r="V37" s="41" t="str">
        <f>+H37</f>
        <v>Tulsa</v>
      </c>
      <c r="W37" s="38">
        <f>VLOOKUP(+$V37,'[1]Div 1A Data Base'!$S$131:$AB$251,8,FALSE)</f>
        <v>7</v>
      </c>
      <c r="X37" s="39">
        <f>VLOOKUP(+$V37,'[1]Div 1A Data Base'!$S$131:$AB$251,9,FALSE)</f>
        <v>5</v>
      </c>
      <c r="Y37" s="40">
        <f>VLOOKUP(+$V37,'[1]Div 1A Data Base'!$S$131:$AB$251,10,FALSE)</f>
        <v>0</v>
      </c>
      <c r="Z37" s="49">
        <f>VLOOKUP(+R37,'[1]All'!$F$901:$AA$1099,19,FALSE)</f>
        <v>75.22</v>
      </c>
      <c r="AA37" s="50">
        <f>VLOOKUP(+V37,'[1]All'!$F$901:$AA$1099,19,FALSE)</f>
        <v>77.63</v>
      </c>
    </row>
    <row r="38" spans="1:27" ht="21">
      <c r="A38" s="51" t="s">
        <v>56</v>
      </c>
      <c r="B38" s="27" t="str">
        <f aca="true" t="shared" si="0" ref="B38:C40">+B37</f>
        <v>Fri</v>
      </c>
      <c r="C38" s="28">
        <f t="shared" si="0"/>
        <v>40907</v>
      </c>
      <c r="D38" s="29">
        <f>+C38+15.25/24</f>
        <v>40907.635416666664</v>
      </c>
      <c r="E38" s="30" t="s">
        <v>11</v>
      </c>
      <c r="F38" s="31" t="str">
        <f>+'[1]Div 1A Data Base'!S212</f>
        <v>Rutgers</v>
      </c>
      <c r="G38" s="46" t="s">
        <v>49</v>
      </c>
      <c r="H38" s="33" t="str">
        <f>+'[1]Div 1A Data Base'!S171</f>
        <v>Iowa State</v>
      </c>
      <c r="I38" s="52" t="s">
        <v>44</v>
      </c>
      <c r="J38" s="35" t="str">
        <f>+F38</f>
        <v>Rutgers</v>
      </c>
      <c r="K38" s="35" t="str">
        <f>+H38</f>
        <v>Iowa State</v>
      </c>
      <c r="L38" s="36">
        <v>1.5</v>
      </c>
      <c r="M38" s="37">
        <v>45</v>
      </c>
      <c r="N38" s="98" t="s">
        <v>104</v>
      </c>
      <c r="O38" s="99">
        <v>3</v>
      </c>
      <c r="P38" s="98" t="s">
        <v>105</v>
      </c>
      <c r="Q38" s="99">
        <v>16</v>
      </c>
      <c r="R38" s="41" t="str">
        <f>+F38</f>
        <v>Rutgers</v>
      </c>
      <c r="S38" s="38">
        <f>VLOOKUP(+$R38,'[1]Div 1A Data Base'!$S$131:$AB$251,8,FALSE)</f>
        <v>7</v>
      </c>
      <c r="T38" s="39">
        <f>VLOOKUP(+$R38,'[1]Div 1A Data Base'!$S$131:$AB$251,9,FALSE)</f>
        <v>3</v>
      </c>
      <c r="U38" s="40">
        <f>VLOOKUP(+$R38,'[1]Div 1A Data Base'!$S$131:$AB$251,10,FALSE)</f>
        <v>1</v>
      </c>
      <c r="V38" s="41" t="str">
        <f>+H38</f>
        <v>Iowa State</v>
      </c>
      <c r="W38" s="38">
        <f>VLOOKUP(+$V38,'[1]Div 1A Data Base'!$S$131:$AB$251,8,FALSE)</f>
        <v>7</v>
      </c>
      <c r="X38" s="39">
        <f>VLOOKUP(+$V38,'[1]Div 1A Data Base'!$S$131:$AB$251,9,FALSE)</f>
        <v>4</v>
      </c>
      <c r="Y38" s="40">
        <f>VLOOKUP(+$V38,'[1]Div 1A Data Base'!$S$131:$AB$251,10,FALSE)</f>
        <v>0</v>
      </c>
      <c r="Z38" s="49">
        <f>VLOOKUP(+R38,'[1]All'!$F$901:$AA$1099,19,FALSE)</f>
        <v>73.84</v>
      </c>
      <c r="AA38" s="50">
        <f>VLOOKUP(+V38,'[1]All'!$F$901:$AA$1099,19,FALSE)</f>
        <v>78.31</v>
      </c>
    </row>
    <row r="39" spans="1:27" ht="21">
      <c r="A39" s="51" t="s">
        <v>57</v>
      </c>
      <c r="B39" s="27" t="str">
        <f t="shared" si="0"/>
        <v>Fri</v>
      </c>
      <c r="C39" s="28">
        <f t="shared" si="0"/>
        <v>40907</v>
      </c>
      <c r="D39" s="29">
        <f>+C39+18.5/24</f>
        <v>40907.770833333336</v>
      </c>
      <c r="E39" s="30" t="s">
        <v>11</v>
      </c>
      <c r="F39" s="31" t="str">
        <f>+'[1]Div 1A Data Base'!S189</f>
        <v>Mississippi State</v>
      </c>
      <c r="G39" s="46" t="s">
        <v>58</v>
      </c>
      <c r="H39" s="33" t="str">
        <f>+'[1]Div 1A Data Base'!S243</f>
        <v>Wake Forest</v>
      </c>
      <c r="I39" s="52" t="s">
        <v>45</v>
      </c>
      <c r="J39" s="35" t="str">
        <f>+F39</f>
        <v>Mississippi State</v>
      </c>
      <c r="K39" s="35" t="str">
        <f>+H39</f>
        <v>Wake Forest</v>
      </c>
      <c r="L39" s="36">
        <v>7</v>
      </c>
      <c r="M39" s="37">
        <v>48</v>
      </c>
      <c r="N39" s="98" t="s">
        <v>106</v>
      </c>
      <c r="O39" s="99">
        <v>23</v>
      </c>
      <c r="P39" s="98" t="s">
        <v>107</v>
      </c>
      <c r="Q39" s="99">
        <v>4</v>
      </c>
      <c r="R39" s="41" t="str">
        <f>+F39</f>
        <v>Mississippi State</v>
      </c>
      <c r="S39" s="38">
        <f>VLOOKUP(+$R39,'[1]Div 1A Data Base'!$S$131:$AB$251,8,FALSE)</f>
        <v>5</v>
      </c>
      <c r="T39" s="39">
        <f>VLOOKUP(+$R39,'[1]Div 1A Data Base'!$S$131:$AB$251,9,FALSE)</f>
        <v>5</v>
      </c>
      <c r="U39" s="40">
        <f>VLOOKUP(+$R39,'[1]Div 1A Data Base'!$S$131:$AB$251,10,FALSE)</f>
        <v>1</v>
      </c>
      <c r="V39" s="41" t="str">
        <f>+H39</f>
        <v>Wake Forest</v>
      </c>
      <c r="W39" s="38">
        <f>VLOOKUP(+$V39,'[1]Div 1A Data Base'!$S$131:$AB$251,8,FALSE)</f>
        <v>6</v>
      </c>
      <c r="X39" s="39">
        <f>VLOOKUP(+$V39,'[1]Div 1A Data Base'!$S$131:$AB$251,9,FALSE)</f>
        <v>5</v>
      </c>
      <c r="Y39" s="40">
        <f>VLOOKUP(+$V39,'[1]Div 1A Data Base'!$S$131:$AB$251,10,FALSE)</f>
        <v>0</v>
      </c>
      <c r="Z39" s="49">
        <f>VLOOKUP(+R39,'[1]All'!$F$901:$AA$1099,19,FALSE)</f>
        <v>77.44</v>
      </c>
      <c r="AA39" s="50">
        <f>VLOOKUP(+V39,'[1]All'!$F$901:$AA$1099,19,FALSE)</f>
        <v>69.4</v>
      </c>
    </row>
    <row r="40" spans="1:27" ht="21">
      <c r="A40" s="51" t="s">
        <v>59</v>
      </c>
      <c r="B40" s="27" t="str">
        <f t="shared" si="0"/>
        <v>Fri</v>
      </c>
      <c r="C40" s="28">
        <f t="shared" si="0"/>
        <v>40907</v>
      </c>
      <c r="D40" s="29">
        <f>+C40+22/24</f>
        <v>40907.916666666664</v>
      </c>
      <c r="E40" s="30" t="s">
        <v>11</v>
      </c>
      <c r="F40" s="31" t="str">
        <f>+'[1]Div 1A Data Base'!S170</f>
        <v>Iowa  </v>
      </c>
      <c r="G40" s="46" t="s">
        <v>47</v>
      </c>
      <c r="H40" s="33" t="str">
        <f>+'[1]Div 1A Data Base'!S204</f>
        <v>Oklahoma</v>
      </c>
      <c r="I40" s="52" t="s">
        <v>44</v>
      </c>
      <c r="J40" s="35" t="str">
        <f>+H40</f>
        <v>Oklahoma</v>
      </c>
      <c r="K40" s="35" t="str">
        <f>+F40</f>
        <v>Iowa  </v>
      </c>
      <c r="L40" s="36">
        <v>14</v>
      </c>
      <c r="M40" s="37">
        <v>57.5</v>
      </c>
      <c r="N40" s="98" t="s">
        <v>108</v>
      </c>
      <c r="O40" s="99">
        <v>33</v>
      </c>
      <c r="P40" s="98" t="s">
        <v>108</v>
      </c>
      <c r="Q40" s="99">
        <v>33</v>
      </c>
      <c r="R40" s="41" t="str">
        <f>+F40</f>
        <v>Iowa  </v>
      </c>
      <c r="S40" s="38">
        <f>VLOOKUP(+$R40,'[1]Div 1A Data Base'!$S$131:$AB$251,8,FALSE)</f>
        <v>5</v>
      </c>
      <c r="T40" s="39">
        <f>VLOOKUP(+$R40,'[1]Div 1A Data Base'!$S$131:$AB$251,9,FALSE)</f>
        <v>6</v>
      </c>
      <c r="U40" s="40">
        <f>VLOOKUP(+$R40,'[1]Div 1A Data Base'!$S$131:$AB$251,10,FALSE)</f>
        <v>0</v>
      </c>
      <c r="V40" s="41" t="str">
        <f>+H40</f>
        <v>Oklahoma</v>
      </c>
      <c r="W40" s="38">
        <f>VLOOKUP(+$V40,'[1]Div 1A Data Base'!$S$131:$AB$251,8,FALSE)</f>
        <v>6</v>
      </c>
      <c r="X40" s="39">
        <f>VLOOKUP(+$V40,'[1]Div 1A Data Base'!$S$131:$AB$251,9,FALSE)</f>
        <v>6</v>
      </c>
      <c r="Y40" s="40">
        <f>VLOOKUP(+$V40,'[1]Div 1A Data Base'!$S$131:$AB$251,10,FALSE)</f>
        <v>0</v>
      </c>
      <c r="Z40" s="49">
        <f>VLOOKUP(+R40,'[1]All'!$F$901:$AA$1099,19,FALSE)</f>
        <v>75.03</v>
      </c>
      <c r="AA40" s="50">
        <f>VLOOKUP(+V40,'[1]All'!$F$901:$AA$1099,19,FALSE)</f>
        <v>92.87</v>
      </c>
    </row>
    <row r="41" spans="1:27" ht="21">
      <c r="A41" s="51"/>
      <c r="B41" s="27"/>
      <c r="C41" s="28"/>
      <c r="D41" s="29"/>
      <c r="E41" s="30"/>
      <c r="F41" s="31"/>
      <c r="G41" s="46"/>
      <c r="H41" s="33"/>
      <c r="I41" s="52"/>
      <c r="J41" s="35"/>
      <c r="K41" s="35"/>
      <c r="L41" s="36"/>
      <c r="M41" s="37"/>
      <c r="R41" s="41"/>
      <c r="S41" s="38"/>
      <c r="T41" s="39"/>
      <c r="U41" s="40"/>
      <c r="V41" s="41"/>
      <c r="W41" s="38"/>
      <c r="X41" s="39"/>
      <c r="Y41" s="40"/>
      <c r="Z41" s="49"/>
      <c r="AA41" s="50"/>
    </row>
    <row r="42" spans="1:27" ht="21">
      <c r="A42" s="102">
        <f>+A36+1</f>
        <v>40908</v>
      </c>
      <c r="B42" s="102"/>
      <c r="C42" s="102"/>
      <c r="D42" s="102"/>
      <c r="E42" s="103"/>
      <c r="F42" s="31"/>
      <c r="G42" s="46"/>
      <c r="H42" s="33"/>
      <c r="I42" s="52"/>
      <c r="J42" s="35"/>
      <c r="K42" s="35"/>
      <c r="L42" s="36"/>
      <c r="M42" s="37"/>
      <c r="R42" s="41"/>
      <c r="S42" s="38"/>
      <c r="T42" s="39"/>
      <c r="U42" s="40"/>
      <c r="V42" s="41"/>
      <c r="W42" s="38"/>
      <c r="X42" s="39"/>
      <c r="Y42" s="40"/>
      <c r="Z42" s="49"/>
      <c r="AA42" s="50"/>
    </row>
    <row r="43" spans="1:27" ht="21">
      <c r="A43" s="51" t="s">
        <v>60</v>
      </c>
      <c r="B43" s="27" t="s">
        <v>21</v>
      </c>
      <c r="C43" s="28">
        <f>+C40+1</f>
        <v>40908</v>
      </c>
      <c r="D43" s="29">
        <f>+C43+12/24</f>
        <v>40908.5</v>
      </c>
      <c r="E43" s="30" t="s">
        <v>11</v>
      </c>
      <c r="F43" s="31" t="str">
        <f>+'[1]Div 1A Data Base'!S226</f>
        <v>Texas A&amp;M</v>
      </c>
      <c r="G43" s="46" t="s">
        <v>44</v>
      </c>
      <c r="H43" s="33" t="str">
        <f>+'[1]Div 1A Data Base'!S200</f>
        <v>Northwestern </v>
      </c>
      <c r="I43" s="52" t="s">
        <v>47</v>
      </c>
      <c r="J43" s="35" t="str">
        <f>+F43</f>
        <v>Texas A&amp;M</v>
      </c>
      <c r="K43" s="35" t="str">
        <f>+H43</f>
        <v>Northwestern </v>
      </c>
      <c r="L43" s="36">
        <v>10</v>
      </c>
      <c r="M43" s="37">
        <v>65</v>
      </c>
      <c r="N43" s="98" t="s">
        <v>109</v>
      </c>
      <c r="O43" s="99">
        <v>4</v>
      </c>
      <c r="P43" s="98" t="s">
        <v>110</v>
      </c>
      <c r="Q43" s="99">
        <v>21</v>
      </c>
      <c r="R43" s="41" t="str">
        <f>+F43</f>
        <v>Texas A&amp;M</v>
      </c>
      <c r="S43" s="38">
        <f>VLOOKUP(+$R43,'[1]Div 1A Data Base'!$S$131:$AB$251,8,FALSE)</f>
        <v>3</v>
      </c>
      <c r="T43" s="39">
        <f>VLOOKUP(+$R43,'[1]Div 1A Data Base'!$S$131:$AB$251,9,FALSE)</f>
        <v>9</v>
      </c>
      <c r="U43" s="40">
        <f>VLOOKUP(+$R43,'[1]Div 1A Data Base'!$S$131:$AB$251,10,FALSE)</f>
        <v>0</v>
      </c>
      <c r="V43" s="41" t="str">
        <f>+H43</f>
        <v>Northwestern </v>
      </c>
      <c r="W43" s="38">
        <f>VLOOKUP(+$V43,'[1]Div 1A Data Base'!$S$131:$AB$251,8,FALSE)</f>
        <v>5</v>
      </c>
      <c r="X43" s="39">
        <f>VLOOKUP(+$V43,'[1]Div 1A Data Base'!$S$131:$AB$251,9,FALSE)</f>
        <v>5</v>
      </c>
      <c r="Y43" s="40">
        <f>VLOOKUP(+$V43,'[1]Div 1A Data Base'!$S$131:$AB$251,10,FALSE)</f>
        <v>1</v>
      </c>
      <c r="Z43" s="49">
        <f>VLOOKUP(+R43,'[1]All'!$F$901:$AA$1099,19,FALSE)</f>
        <v>86.44</v>
      </c>
      <c r="AA43" s="50">
        <f>VLOOKUP(+V43,'[1]All'!$F$901:$AA$1099,19,FALSE)</f>
        <v>70.95</v>
      </c>
    </row>
    <row r="44" spans="1:27" ht="21">
      <c r="A44" s="51" t="s">
        <v>61</v>
      </c>
      <c r="B44" s="27" t="s">
        <v>21</v>
      </c>
      <c r="C44" s="28">
        <v>40908</v>
      </c>
      <c r="D44" s="29">
        <f>+C44+14/24</f>
        <v>40908.583333333336</v>
      </c>
      <c r="E44" s="30" t="s">
        <v>11</v>
      </c>
      <c r="F44" s="31" t="str">
        <f>+'[1]Div 1A Data Base'!S164</f>
        <v>Georgia Tech</v>
      </c>
      <c r="G44" s="46" t="s">
        <v>45</v>
      </c>
      <c r="H44" s="33" t="str">
        <f>+'[1]Div 1A Data Base'!S237</f>
        <v>Utah</v>
      </c>
      <c r="I44" s="52" t="s">
        <v>39</v>
      </c>
      <c r="J44" s="35" t="str">
        <f>+F44</f>
        <v>Georgia Tech</v>
      </c>
      <c r="K44" s="35" t="str">
        <f>+H44</f>
        <v>Utah</v>
      </c>
      <c r="L44" s="36">
        <v>3</v>
      </c>
      <c r="M44" s="37">
        <v>50.5</v>
      </c>
      <c r="N44" s="98" t="s">
        <v>111</v>
      </c>
      <c r="O44" s="99">
        <v>9</v>
      </c>
      <c r="P44" s="98" t="s">
        <v>112</v>
      </c>
      <c r="Q44" s="99">
        <v>15</v>
      </c>
      <c r="R44" s="41" t="str">
        <f>+F44</f>
        <v>Georgia Tech</v>
      </c>
      <c r="S44" s="38">
        <f>VLOOKUP(+$R44,'[1]Div 1A Data Base'!$S$131:$AB$251,8,FALSE)</f>
        <v>4</v>
      </c>
      <c r="T44" s="39">
        <f>VLOOKUP(+$R44,'[1]Div 1A Data Base'!$S$131:$AB$251,9,FALSE)</f>
        <v>6</v>
      </c>
      <c r="U44" s="40">
        <f>VLOOKUP(+$R44,'[1]Div 1A Data Base'!$S$131:$AB$251,10,FALSE)</f>
        <v>1</v>
      </c>
      <c r="V44" s="41" t="str">
        <f>+H44</f>
        <v>Utah</v>
      </c>
      <c r="W44" s="38">
        <f>VLOOKUP(+$V44,'[1]Div 1A Data Base'!$S$131:$AB$251,8,FALSE)</f>
        <v>6</v>
      </c>
      <c r="X44" s="39">
        <f>VLOOKUP(+$V44,'[1]Div 1A Data Base'!$S$131:$AB$251,9,FALSE)</f>
        <v>5</v>
      </c>
      <c r="Y44" s="40">
        <f>VLOOKUP(+$V44,'[1]Div 1A Data Base'!$S$131:$AB$251,10,FALSE)</f>
        <v>0</v>
      </c>
      <c r="Z44" s="49">
        <f>VLOOKUP(+R44,'[1]All'!$F$901:$AA$1099,19,FALSE)</f>
        <v>74.5</v>
      </c>
      <c r="AA44" s="50">
        <f>VLOOKUP(+V44,'[1]All'!$F$901:$AA$1099,19,FALSE)</f>
        <v>75.99</v>
      </c>
    </row>
    <row r="45" spans="1:27" ht="21">
      <c r="A45" s="51" t="s">
        <v>62</v>
      </c>
      <c r="B45" s="27" t="s">
        <v>21</v>
      </c>
      <c r="C45" s="28">
        <v>40908</v>
      </c>
      <c r="D45" s="29">
        <f>+C45+15.5/24</f>
        <v>40908.645833333336</v>
      </c>
      <c r="E45" s="30" t="s">
        <v>11</v>
      </c>
      <c r="F45" s="31" t="str">
        <f>+'[1]Div 1A Data Base'!S150</f>
        <v>Cincinnati</v>
      </c>
      <c r="G45" s="46" t="s">
        <v>49</v>
      </c>
      <c r="H45" s="33" t="str">
        <f>+'[1]Div 1A Data Base'!S240</f>
        <v>Vanderbilt</v>
      </c>
      <c r="I45" s="52" t="s">
        <v>58</v>
      </c>
      <c r="J45" s="35" t="str">
        <f>+H45</f>
        <v>Vanderbilt</v>
      </c>
      <c r="K45" s="35" t="str">
        <f>+F45</f>
        <v>Cincinnati</v>
      </c>
      <c r="L45" s="36">
        <v>2.5</v>
      </c>
      <c r="M45" s="37">
        <v>49</v>
      </c>
      <c r="N45" s="98" t="s">
        <v>113</v>
      </c>
      <c r="O45" s="99">
        <v>8</v>
      </c>
      <c r="P45" s="98" t="s">
        <v>114</v>
      </c>
      <c r="Q45" s="99">
        <v>20</v>
      </c>
      <c r="R45" s="41" t="str">
        <f>+F45</f>
        <v>Cincinnati</v>
      </c>
      <c r="S45" s="38">
        <f>VLOOKUP(+$R45,'[1]Div 1A Data Base'!$S$131:$AB$251,8,FALSE)</f>
        <v>5</v>
      </c>
      <c r="T45" s="39">
        <f>VLOOKUP(+$R45,'[1]Div 1A Data Base'!$S$131:$AB$251,9,FALSE)</f>
        <v>5</v>
      </c>
      <c r="U45" s="40">
        <f>VLOOKUP(+$R45,'[1]Div 1A Data Base'!$S$131:$AB$251,10,FALSE)</f>
        <v>1</v>
      </c>
      <c r="V45" s="41" t="str">
        <f>+H45</f>
        <v>Vanderbilt</v>
      </c>
      <c r="W45" s="38">
        <f>VLOOKUP(+$V45,'[1]Div 1A Data Base'!$S$131:$AB$251,8,FALSE)</f>
        <v>8</v>
      </c>
      <c r="X45" s="39">
        <f>VLOOKUP(+$V45,'[1]Div 1A Data Base'!$S$131:$AB$251,9,FALSE)</f>
        <v>3</v>
      </c>
      <c r="Y45" s="40">
        <f>VLOOKUP(+$V45,'[1]Div 1A Data Base'!$S$131:$AB$251,10,FALSE)</f>
        <v>0</v>
      </c>
      <c r="Z45" s="49">
        <f>VLOOKUP(+R45,'[1]All'!$F$901:$AA$1099,19,FALSE)</f>
        <v>76.3</v>
      </c>
      <c r="AA45" s="50">
        <f>VLOOKUP(+V45,'[1]All'!$F$901:$AA$1099,19,FALSE)</f>
        <v>75.69</v>
      </c>
    </row>
    <row r="46" spans="1:27" ht="21">
      <c r="A46" s="51" t="s">
        <v>63</v>
      </c>
      <c r="B46" s="27" t="s">
        <v>21</v>
      </c>
      <c r="C46" s="28">
        <v>40908</v>
      </c>
      <c r="D46" s="29">
        <f>+C46+15.5/24</f>
        <v>40908.645833333336</v>
      </c>
      <c r="E46" s="30" t="s">
        <v>11</v>
      </c>
      <c r="F46" s="31" t="str">
        <f>+'[1]Div 1A Data Base'!S168</f>
        <v>Illinois</v>
      </c>
      <c r="G46" s="46" t="s">
        <v>47</v>
      </c>
      <c r="H46" s="33" t="str">
        <f>+'[1]Div 1A Data Base'!S233</f>
        <v>UCLA</v>
      </c>
      <c r="I46" s="52" t="s">
        <v>39</v>
      </c>
      <c r="J46" s="35" t="str">
        <f>+F46</f>
        <v>Illinois</v>
      </c>
      <c r="K46" s="35" t="str">
        <f>+H46</f>
        <v>UCLA</v>
      </c>
      <c r="L46" s="36">
        <v>2.5</v>
      </c>
      <c r="M46" s="37">
        <v>46.5</v>
      </c>
      <c r="N46" s="98" t="s">
        <v>115</v>
      </c>
      <c r="O46" s="99">
        <v>1</v>
      </c>
      <c r="P46" s="98" t="s">
        <v>115</v>
      </c>
      <c r="Q46" s="99">
        <v>1</v>
      </c>
      <c r="R46" s="41" t="str">
        <f>+F46</f>
        <v>Illinois</v>
      </c>
      <c r="S46" s="38">
        <f>VLOOKUP(+$R46,'[1]Div 1A Data Base'!$S$131:$AB$251,8,FALSE)</f>
        <v>4</v>
      </c>
      <c r="T46" s="39">
        <f>VLOOKUP(+$R46,'[1]Div 1A Data Base'!$S$131:$AB$251,9,FALSE)</f>
        <v>7</v>
      </c>
      <c r="U46" s="40">
        <f>VLOOKUP(+$R46,'[1]Div 1A Data Base'!$S$131:$AB$251,10,FALSE)</f>
        <v>0</v>
      </c>
      <c r="V46" s="41" t="str">
        <f>+H46</f>
        <v>UCLA</v>
      </c>
      <c r="W46" s="38">
        <f>VLOOKUP(+$V46,'[1]Div 1A Data Base'!$S$131:$AB$251,8,FALSE)</f>
        <v>5</v>
      </c>
      <c r="X46" s="39">
        <f>VLOOKUP(+$V46,'[1]Div 1A Data Base'!$S$131:$AB$251,9,FALSE)</f>
        <v>8</v>
      </c>
      <c r="Y46" s="40">
        <f>VLOOKUP(+$V46,'[1]Div 1A Data Base'!$S$131:$AB$251,10,FALSE)</f>
        <v>0</v>
      </c>
      <c r="Z46" s="49">
        <f>VLOOKUP(+R46,'[1]All'!$F$901:$AA$1099,19,FALSE)</f>
        <v>71.64</v>
      </c>
      <c r="AA46" s="50">
        <f>VLOOKUP(+V46,'[1]All'!$F$901:$AA$1099,19,FALSE)</f>
        <v>72.59</v>
      </c>
    </row>
    <row r="47" spans="1:27" ht="21">
      <c r="A47" s="51" t="s">
        <v>64</v>
      </c>
      <c r="B47" s="27" t="s">
        <v>21</v>
      </c>
      <c r="C47" s="28">
        <v>40908</v>
      </c>
      <c r="D47" s="29">
        <f>+C47+19.5/24</f>
        <v>40908.8125</v>
      </c>
      <c r="E47" s="30" t="s">
        <v>11</v>
      </c>
      <c r="F47" s="31" t="str">
        <f>+'[1]Div 1A Data Base'!S241</f>
        <v>Virginia</v>
      </c>
      <c r="G47" s="46" t="s">
        <v>45</v>
      </c>
      <c r="H47" s="33" t="str">
        <f>+'[1]Div 1A Data Base'!S139</f>
        <v>Auburn</v>
      </c>
      <c r="I47" s="52" t="s">
        <v>58</v>
      </c>
      <c r="J47" s="35" t="str">
        <f>+H47</f>
        <v>Auburn</v>
      </c>
      <c r="K47" s="35" t="str">
        <f>+F47</f>
        <v>Virginia</v>
      </c>
      <c r="L47" s="36">
        <v>1.5</v>
      </c>
      <c r="M47" s="37">
        <v>48.5</v>
      </c>
      <c r="N47" s="98" t="s">
        <v>116</v>
      </c>
      <c r="O47" s="99">
        <v>2</v>
      </c>
      <c r="P47" s="98" t="s">
        <v>116</v>
      </c>
      <c r="Q47" s="99">
        <v>2</v>
      </c>
      <c r="R47" s="41" t="str">
        <f>+F47</f>
        <v>Virginia</v>
      </c>
      <c r="S47" s="38">
        <f>VLOOKUP(+$R47,'[1]Div 1A Data Base'!$S$131:$AB$251,8,FALSE)</f>
        <v>4</v>
      </c>
      <c r="T47" s="39">
        <f>VLOOKUP(+$R47,'[1]Div 1A Data Base'!$S$131:$AB$251,9,FALSE)</f>
        <v>6</v>
      </c>
      <c r="U47" s="40">
        <f>VLOOKUP(+$R47,'[1]Div 1A Data Base'!$S$131:$AB$251,10,FALSE)</f>
        <v>1</v>
      </c>
      <c r="V47" s="41" t="str">
        <f>+H47</f>
        <v>Auburn</v>
      </c>
      <c r="W47" s="38">
        <f>VLOOKUP(+$V47,'[1]Div 1A Data Base'!$S$131:$AB$251,8,FALSE)</f>
        <v>4</v>
      </c>
      <c r="X47" s="39">
        <f>VLOOKUP(+$V47,'[1]Div 1A Data Base'!$S$131:$AB$251,9,FALSE)</f>
        <v>7</v>
      </c>
      <c r="Y47" s="40">
        <f>VLOOKUP(+$V47,'[1]Div 1A Data Base'!$S$131:$AB$251,10,FALSE)</f>
        <v>0</v>
      </c>
      <c r="Z47" s="49">
        <f>VLOOKUP(+R47,'[1]All'!$F$901:$AA$1099,19,FALSE)</f>
        <v>71.28</v>
      </c>
      <c r="AA47" s="50">
        <f>VLOOKUP(+V47,'[1]All'!$F$901:$AA$1099,19,FALSE)</f>
        <v>76.56</v>
      </c>
    </row>
    <row r="48" spans="1:27" ht="21">
      <c r="A48" s="51"/>
      <c r="B48" s="27"/>
      <c r="C48" s="28"/>
      <c r="D48" s="29"/>
      <c r="E48" s="30"/>
      <c r="F48" s="31"/>
      <c r="G48" s="46"/>
      <c r="H48" s="33"/>
      <c r="I48" s="52"/>
      <c r="J48" s="35"/>
      <c r="K48" s="35"/>
      <c r="L48" s="36"/>
      <c r="M48" s="37"/>
      <c r="R48" s="41"/>
      <c r="S48" s="38"/>
      <c r="T48" s="39"/>
      <c r="U48" s="40"/>
      <c r="V48" s="41"/>
      <c r="W48" s="38"/>
      <c r="X48" s="39"/>
      <c r="Y48" s="40"/>
      <c r="Z48" s="49"/>
      <c r="AA48" s="50"/>
    </row>
    <row r="49" spans="1:27" ht="21">
      <c r="A49" s="102">
        <f>+A42+2</f>
        <v>40910</v>
      </c>
      <c r="B49" s="102"/>
      <c r="C49" s="102"/>
      <c r="D49" s="102"/>
      <c r="E49" s="103"/>
      <c r="F49" s="31"/>
      <c r="G49" s="46"/>
      <c r="H49" s="33"/>
      <c r="I49" s="52"/>
      <c r="J49" s="35"/>
      <c r="K49" s="35"/>
      <c r="L49" s="36"/>
      <c r="M49" s="37"/>
      <c r="R49" s="41"/>
      <c r="S49" s="38"/>
      <c r="T49" s="39"/>
      <c r="U49" s="40"/>
      <c r="V49" s="41"/>
      <c r="W49" s="38"/>
      <c r="X49" s="39"/>
      <c r="Y49" s="40"/>
      <c r="Z49" s="49"/>
      <c r="AA49" s="50"/>
    </row>
    <row r="50" spans="1:27" ht="21">
      <c r="A50" s="51" t="s">
        <v>65</v>
      </c>
      <c r="B50" s="27" t="s">
        <v>42</v>
      </c>
      <c r="C50" s="28">
        <f>+C47+2</f>
        <v>40910</v>
      </c>
      <c r="D50" s="29">
        <f>+C50+12/24</f>
        <v>40910.5</v>
      </c>
      <c r="E50" s="30" t="s">
        <v>66</v>
      </c>
      <c r="F50" s="31" t="str">
        <f>+'[1]Div 1A Data Base'!S166</f>
        <v>Houston</v>
      </c>
      <c r="G50" s="46" t="s">
        <v>33</v>
      </c>
      <c r="H50" s="33" t="str">
        <f>+'[1]Div 1A Data Base'!S208</f>
        <v>Penn State</v>
      </c>
      <c r="I50" s="52" t="s">
        <v>47</v>
      </c>
      <c r="J50" s="35" t="str">
        <f>+F50</f>
        <v>Houston</v>
      </c>
      <c r="K50" s="35" t="str">
        <f>+H50</f>
        <v>Penn State</v>
      </c>
      <c r="L50" s="36">
        <v>5</v>
      </c>
      <c r="M50" s="37">
        <v>57.5</v>
      </c>
      <c r="N50" s="98" t="s">
        <v>117</v>
      </c>
      <c r="O50" s="99">
        <v>25</v>
      </c>
      <c r="P50" s="98" t="s">
        <v>118</v>
      </c>
      <c r="Q50" s="99">
        <v>3</v>
      </c>
      <c r="R50" s="41" t="str">
        <f aca="true" t="shared" si="1" ref="R50:R55">+F50</f>
        <v>Houston</v>
      </c>
      <c r="S50" s="38">
        <f>VLOOKUP(+$R50,'[1]Div 1A Data Base'!$S$131:$AB$251,8,FALSE)</f>
        <v>9</v>
      </c>
      <c r="T50" s="39">
        <f>VLOOKUP(+$R50,'[1]Div 1A Data Base'!$S$131:$AB$251,9,FALSE)</f>
        <v>3</v>
      </c>
      <c r="U50" s="40">
        <f>VLOOKUP(+$R50,'[1]Div 1A Data Base'!$S$131:$AB$251,10,FALSE)</f>
        <v>0</v>
      </c>
      <c r="V50" s="41" t="str">
        <f aca="true" t="shared" si="2" ref="V50:V55">+H50</f>
        <v>Penn State</v>
      </c>
      <c r="W50" s="38">
        <f>VLOOKUP(+$V50,'[1]Div 1A Data Base'!$S$131:$AB$251,8,FALSE)</f>
        <v>4</v>
      </c>
      <c r="X50" s="39">
        <f>VLOOKUP(+$V50,'[1]Div 1A Data Base'!$S$131:$AB$251,9,FALSE)</f>
        <v>7</v>
      </c>
      <c r="Y50" s="40">
        <f>VLOOKUP(+$V50,'[1]Div 1A Data Base'!$S$131:$AB$251,10,FALSE)</f>
        <v>0</v>
      </c>
      <c r="Z50" s="49">
        <f>VLOOKUP(+R50,'[1]All'!$F$901:$AA$1099,19,FALSE)</f>
        <v>82.41</v>
      </c>
      <c r="AA50" s="50">
        <f>VLOOKUP(+V50,'[1]All'!$F$901:$AA$1099,19,FALSE)</f>
        <v>80.09</v>
      </c>
    </row>
    <row r="51" spans="1:27" ht="21">
      <c r="A51" s="51" t="s">
        <v>67</v>
      </c>
      <c r="B51" s="27" t="s">
        <v>42</v>
      </c>
      <c r="C51" s="28">
        <f>+C50</f>
        <v>40910</v>
      </c>
      <c r="D51" s="29">
        <f>+C51+13/24</f>
        <v>40910.541666666664</v>
      </c>
      <c r="E51" s="30" t="s">
        <v>68</v>
      </c>
      <c r="F51" s="31" t="str">
        <f>+'[1]Div 1A Data Base'!S185</f>
        <v>Michigan State</v>
      </c>
      <c r="G51" s="46" t="s">
        <v>47</v>
      </c>
      <c r="H51" s="33" t="str">
        <f>+'[1]Div 1A Data Base'!S163</f>
        <v>Georgia </v>
      </c>
      <c r="I51" s="52" t="s">
        <v>58</v>
      </c>
      <c r="J51" s="35" t="str">
        <f>+H51</f>
        <v>Georgia </v>
      </c>
      <c r="K51" s="35" t="str">
        <f>+F51</f>
        <v>Michigan State</v>
      </c>
      <c r="L51" s="36">
        <v>3.5</v>
      </c>
      <c r="M51" s="37">
        <v>50.5</v>
      </c>
      <c r="N51" s="98" t="s">
        <v>119</v>
      </c>
      <c r="O51" s="99">
        <v>18</v>
      </c>
      <c r="P51" s="98" t="s">
        <v>119</v>
      </c>
      <c r="Q51" s="99">
        <v>19</v>
      </c>
      <c r="R51" s="41" t="str">
        <f t="shared" si="1"/>
        <v>Michigan State</v>
      </c>
      <c r="S51" s="38">
        <f>VLOOKUP(+$R51,'[1]Div 1A Data Base'!$S$131:$AB$251,8,FALSE)</f>
        <v>9</v>
      </c>
      <c r="T51" s="39">
        <f>VLOOKUP(+$R51,'[1]Div 1A Data Base'!$S$131:$AB$251,9,FALSE)</f>
        <v>3</v>
      </c>
      <c r="U51" s="40">
        <f>VLOOKUP(+$R51,'[1]Div 1A Data Base'!$S$131:$AB$251,10,FALSE)</f>
        <v>0</v>
      </c>
      <c r="V51" s="41" t="str">
        <f t="shared" si="2"/>
        <v>Georgia </v>
      </c>
      <c r="W51" s="38">
        <f>VLOOKUP(+$V51,'[1]Div 1A Data Base'!$S$131:$AB$251,8,FALSE)</f>
        <v>7</v>
      </c>
      <c r="X51" s="39">
        <f>VLOOKUP(+$V51,'[1]Div 1A Data Base'!$S$131:$AB$251,9,FALSE)</f>
        <v>4</v>
      </c>
      <c r="Y51" s="40">
        <f>VLOOKUP(+$V51,'[1]Div 1A Data Base'!$S$131:$AB$251,10,FALSE)</f>
        <v>1</v>
      </c>
      <c r="Z51" s="49">
        <f>VLOOKUP(+R51,'[1]All'!$F$901:$AA$1099,19,FALSE)</f>
        <v>83.57</v>
      </c>
      <c r="AA51" s="50">
        <f>VLOOKUP(+V51,'[1]All'!$F$901:$AA$1099,19,FALSE)</f>
        <v>85.12</v>
      </c>
    </row>
    <row r="52" spans="1:27" ht="21">
      <c r="A52" s="51" t="s">
        <v>69</v>
      </c>
      <c r="B52" s="27" t="s">
        <v>42</v>
      </c>
      <c r="C52" s="28">
        <f>+C51</f>
        <v>40910</v>
      </c>
      <c r="D52" s="29">
        <f>+D51</f>
        <v>40910.541666666664</v>
      </c>
      <c r="E52" s="30" t="s">
        <v>11</v>
      </c>
      <c r="F52" s="31" t="str">
        <f>+'[1]Div 1A Data Base'!S192</f>
        <v>Nebraska</v>
      </c>
      <c r="G52" s="46" t="s">
        <v>47</v>
      </c>
      <c r="H52" s="33" t="str">
        <f>+'[1]Div 1A Data Base'!S216</f>
        <v>South Carolina</v>
      </c>
      <c r="I52" s="52" t="s">
        <v>58</v>
      </c>
      <c r="J52" s="35" t="str">
        <f>+H52</f>
        <v>South Carolina</v>
      </c>
      <c r="K52" s="35" t="str">
        <f>+F52</f>
        <v>Nebraska</v>
      </c>
      <c r="L52" s="36">
        <v>2</v>
      </c>
      <c r="M52" s="37">
        <v>48</v>
      </c>
      <c r="N52" s="98" t="s">
        <v>120</v>
      </c>
      <c r="O52" s="99">
        <v>31</v>
      </c>
      <c r="P52" s="98" t="s">
        <v>120</v>
      </c>
      <c r="Q52" s="99">
        <v>31</v>
      </c>
      <c r="R52" s="41" t="str">
        <f t="shared" si="1"/>
        <v>Nebraska</v>
      </c>
      <c r="S52" s="38">
        <f>VLOOKUP(+$R52,'[1]Div 1A Data Base'!$S$131:$AB$251,8,FALSE)</f>
        <v>4</v>
      </c>
      <c r="T52" s="39">
        <f>VLOOKUP(+$R52,'[1]Div 1A Data Base'!$S$131:$AB$251,9,FALSE)</f>
        <v>7</v>
      </c>
      <c r="U52" s="40">
        <f>VLOOKUP(+$R52,'[1]Div 1A Data Base'!$S$131:$AB$251,10,FALSE)</f>
        <v>0</v>
      </c>
      <c r="V52" s="41" t="str">
        <f t="shared" si="2"/>
        <v>South Carolina</v>
      </c>
      <c r="W52" s="38">
        <f>VLOOKUP(+$V52,'[1]Div 1A Data Base'!$S$131:$AB$251,8,FALSE)</f>
        <v>4</v>
      </c>
      <c r="X52" s="39">
        <f>VLOOKUP(+$V52,'[1]Div 1A Data Base'!$S$131:$AB$251,9,FALSE)</f>
        <v>6</v>
      </c>
      <c r="Y52" s="40">
        <f>VLOOKUP(+$V52,'[1]Div 1A Data Base'!$S$131:$AB$251,10,FALSE)</f>
        <v>1</v>
      </c>
      <c r="Z52" s="49">
        <f>VLOOKUP(+R52,'[1]All'!$F$901:$AA$1099,19,FALSE)</f>
        <v>82.82</v>
      </c>
      <c r="AA52" s="50">
        <f>VLOOKUP(+V52,'[1]All'!$F$901:$AA$1099,19,FALSE)</f>
        <v>86.35</v>
      </c>
    </row>
    <row r="53" spans="1:27" ht="21">
      <c r="A53" s="51" t="s">
        <v>70</v>
      </c>
      <c r="B53" s="27" t="s">
        <v>42</v>
      </c>
      <c r="C53" s="28">
        <f>+C52</f>
        <v>40910</v>
      </c>
      <c r="D53" s="29">
        <f>+D52</f>
        <v>40910.541666666664</v>
      </c>
      <c r="E53" s="30" t="s">
        <v>43</v>
      </c>
      <c r="F53" s="31" t="str">
        <f>+'[1]Div 1A Data Base'!S203</f>
        <v>Ohio State</v>
      </c>
      <c r="G53" s="46" t="s">
        <v>47</v>
      </c>
      <c r="H53" s="33" t="str">
        <f>+'[1]Div 1A Data Base'!S158</f>
        <v>Florida</v>
      </c>
      <c r="I53" s="52" t="s">
        <v>58</v>
      </c>
      <c r="J53" s="35" t="str">
        <f>+H53</f>
        <v>Florida</v>
      </c>
      <c r="K53" s="35" t="str">
        <f>+F53</f>
        <v>Ohio State</v>
      </c>
      <c r="L53" s="36">
        <v>2</v>
      </c>
      <c r="M53" s="37">
        <v>44</v>
      </c>
      <c r="N53" s="98" t="s">
        <v>121</v>
      </c>
      <c r="O53" s="99">
        <v>6</v>
      </c>
      <c r="P53" s="98" t="s">
        <v>122</v>
      </c>
      <c r="Q53" s="99">
        <v>26</v>
      </c>
      <c r="R53" s="41" t="str">
        <f t="shared" si="1"/>
        <v>Ohio State</v>
      </c>
      <c r="S53" s="38">
        <f>VLOOKUP(+$R53,'[1]Div 1A Data Base'!$S$131:$AB$251,8,FALSE)</f>
        <v>6</v>
      </c>
      <c r="T53" s="39">
        <f>VLOOKUP(+$R53,'[1]Div 1A Data Base'!$S$131:$AB$251,9,FALSE)</f>
        <v>6</v>
      </c>
      <c r="U53" s="40">
        <f>VLOOKUP(+$R53,'[1]Div 1A Data Base'!$S$131:$AB$251,10,FALSE)</f>
        <v>0</v>
      </c>
      <c r="V53" s="41" t="str">
        <f t="shared" si="2"/>
        <v>Florida</v>
      </c>
      <c r="W53" s="38">
        <f>VLOOKUP(+$V53,'[1]Div 1A Data Base'!$S$131:$AB$251,8,FALSE)</f>
        <v>5</v>
      </c>
      <c r="X53" s="39">
        <f>VLOOKUP(+$V53,'[1]Div 1A Data Base'!$S$131:$AB$251,9,FALSE)</f>
        <v>6</v>
      </c>
      <c r="Y53" s="40">
        <f>VLOOKUP(+$V53,'[1]Div 1A Data Base'!$S$131:$AB$251,10,FALSE)</f>
        <v>0</v>
      </c>
      <c r="Z53" s="49">
        <f>VLOOKUP(+R53,'[1]All'!$F$901:$AA$1099,19,FALSE)</f>
        <v>75.17</v>
      </c>
      <c r="AA53" s="50">
        <f>VLOOKUP(+V53,'[1]All'!$F$901:$AA$1099,19,FALSE)</f>
        <v>76.75</v>
      </c>
    </row>
    <row r="54" spans="1:27" ht="21">
      <c r="A54" s="51" t="s">
        <v>71</v>
      </c>
      <c r="B54" s="27" t="s">
        <v>42</v>
      </c>
      <c r="C54" s="28">
        <f>+C53</f>
        <v>40910</v>
      </c>
      <c r="D54" s="29">
        <f>+C54+17/24</f>
        <v>40910.708333333336</v>
      </c>
      <c r="E54" s="30" t="s">
        <v>11</v>
      </c>
      <c r="F54" s="31" t="str">
        <f>+'[1]Div 1A Data Base'!S249</f>
        <v>Wisconsin</v>
      </c>
      <c r="G54" s="46" t="s">
        <v>47</v>
      </c>
      <c r="H54" s="33" t="str">
        <f>+'[1]Div 1A Data Base'!S206</f>
        <v>Oregon</v>
      </c>
      <c r="I54" s="52" t="s">
        <v>39</v>
      </c>
      <c r="J54" s="35" t="str">
        <f>+H54</f>
        <v>Oregon</v>
      </c>
      <c r="K54" s="35" t="str">
        <f>+F54</f>
        <v>Wisconsin</v>
      </c>
      <c r="L54" s="36">
        <v>6.5</v>
      </c>
      <c r="M54" s="37">
        <v>71.5</v>
      </c>
      <c r="N54" s="98" t="s">
        <v>123</v>
      </c>
      <c r="O54" s="99">
        <v>30</v>
      </c>
      <c r="P54" s="98" t="s">
        <v>123</v>
      </c>
      <c r="Q54" s="99">
        <v>30</v>
      </c>
      <c r="R54" s="41" t="str">
        <f t="shared" si="1"/>
        <v>Wisconsin</v>
      </c>
      <c r="S54" s="38">
        <f>VLOOKUP(+$R54,'[1]Div 1A Data Base'!$S$131:$AB$251,8,FALSE)</f>
        <v>7</v>
      </c>
      <c r="T54" s="39">
        <f>VLOOKUP(+$R54,'[1]Div 1A Data Base'!$S$131:$AB$251,9,FALSE)</f>
        <v>5</v>
      </c>
      <c r="U54" s="40">
        <f>VLOOKUP(+$R54,'[1]Div 1A Data Base'!$S$131:$AB$251,10,FALSE)</f>
        <v>0</v>
      </c>
      <c r="V54" s="41" t="str">
        <f t="shared" si="2"/>
        <v>Oregon</v>
      </c>
      <c r="W54" s="38">
        <f>VLOOKUP(+$V54,'[1]Div 1A Data Base'!$S$131:$AB$251,8,FALSE)</f>
        <v>6</v>
      </c>
      <c r="X54" s="39">
        <f>VLOOKUP(+$V54,'[1]Div 1A Data Base'!$S$131:$AB$251,9,FALSE)</f>
        <v>4</v>
      </c>
      <c r="Y54" s="40">
        <f>VLOOKUP(+$V54,'[1]Div 1A Data Base'!$S$131:$AB$251,10,FALSE)</f>
        <v>2</v>
      </c>
      <c r="Z54" s="49">
        <f>VLOOKUP(+R54,'[1]All'!$F$901:$AA$1099,19,FALSE)</f>
        <v>87.95</v>
      </c>
      <c r="AA54" s="50">
        <f>VLOOKUP(+V54,'[1]All'!$F$901:$AA$1099,19,FALSE)</f>
        <v>91.08</v>
      </c>
    </row>
    <row r="55" spans="1:27" ht="21">
      <c r="A55" s="51" t="s">
        <v>72</v>
      </c>
      <c r="B55" s="27" t="s">
        <v>42</v>
      </c>
      <c r="C55" s="28">
        <f>+C54</f>
        <v>40910</v>
      </c>
      <c r="D55" s="29">
        <f>+C55+20.5/24</f>
        <v>40910.854166666664</v>
      </c>
      <c r="E55" s="30" t="s">
        <v>11</v>
      </c>
      <c r="F55" s="31" t="str">
        <f>+'[1]Div 1A Data Base'!S220</f>
        <v>Stanford</v>
      </c>
      <c r="G55" s="46" t="s">
        <v>39</v>
      </c>
      <c r="H55" s="33" t="str">
        <f>+'[1]Div 1A Data Base'!S205</f>
        <v>Oklahoma State</v>
      </c>
      <c r="I55" s="52" t="s">
        <v>44</v>
      </c>
      <c r="J55" s="35" t="str">
        <f>+H55</f>
        <v>Oklahoma State</v>
      </c>
      <c r="K55" s="35" t="str">
        <f>+F55</f>
        <v>Stanford</v>
      </c>
      <c r="L55" s="36">
        <v>3.5</v>
      </c>
      <c r="M55" s="37">
        <v>74</v>
      </c>
      <c r="N55" s="98" t="s">
        <v>124</v>
      </c>
      <c r="O55" s="99">
        <v>32</v>
      </c>
      <c r="P55" s="98" t="s">
        <v>124</v>
      </c>
      <c r="Q55" s="99">
        <v>32</v>
      </c>
      <c r="R55" s="41" t="str">
        <f t="shared" si="1"/>
        <v>Stanford</v>
      </c>
      <c r="S55" s="38">
        <f>VLOOKUP(+$R55,'[1]Div 1A Data Base'!$S$131:$AB$251,8,FALSE)</f>
        <v>10</v>
      </c>
      <c r="T55" s="39">
        <f>VLOOKUP(+$R55,'[1]Div 1A Data Base'!$S$131:$AB$251,9,FALSE)</f>
        <v>2</v>
      </c>
      <c r="U55" s="40">
        <f>VLOOKUP(+$R55,'[1]Div 1A Data Base'!$S$131:$AB$251,10,FALSE)</f>
        <v>0</v>
      </c>
      <c r="V55" s="41" t="str">
        <f t="shared" si="2"/>
        <v>Oklahoma State</v>
      </c>
      <c r="W55" s="38">
        <f>VLOOKUP(+$V55,'[1]Div 1A Data Base'!$S$131:$AB$251,8,FALSE)</f>
        <v>9</v>
      </c>
      <c r="X55" s="39">
        <f>VLOOKUP(+$V55,'[1]Div 1A Data Base'!$S$131:$AB$251,9,FALSE)</f>
        <v>3</v>
      </c>
      <c r="Y55" s="40">
        <f>VLOOKUP(+$V55,'[1]Div 1A Data Base'!$S$131:$AB$251,10,FALSE)</f>
        <v>0</v>
      </c>
      <c r="Z55" s="49">
        <f>VLOOKUP(+R55,'[1]All'!$F$901:$AA$1099,19,FALSE)</f>
        <v>91.13</v>
      </c>
      <c r="AA55" s="50">
        <f>VLOOKUP(+V55,'[1]All'!$F$901:$AA$1099,19,FALSE)</f>
        <v>97.31</v>
      </c>
    </row>
    <row r="56" spans="1:27" ht="21">
      <c r="A56" s="51"/>
      <c r="B56" s="27"/>
      <c r="C56" s="28"/>
      <c r="D56" s="29"/>
      <c r="E56" s="30"/>
      <c r="F56" s="31"/>
      <c r="G56" s="46"/>
      <c r="H56" s="33"/>
      <c r="I56" s="52"/>
      <c r="J56" s="35"/>
      <c r="K56" s="35"/>
      <c r="L56" s="36"/>
      <c r="M56" s="37"/>
      <c r="R56" s="41"/>
      <c r="S56" s="38"/>
      <c r="T56" s="39"/>
      <c r="U56" s="40"/>
      <c r="V56" s="41"/>
      <c r="W56" s="38"/>
      <c r="X56" s="39"/>
      <c r="Y56" s="40"/>
      <c r="Z56" s="49"/>
      <c r="AA56" s="50"/>
    </row>
    <row r="57" spans="1:27" ht="21">
      <c r="A57" s="102">
        <f>+A49+1</f>
        <v>40911</v>
      </c>
      <c r="B57" s="102"/>
      <c r="C57" s="102"/>
      <c r="D57" s="102"/>
      <c r="E57" s="103"/>
      <c r="F57" s="31"/>
      <c r="G57" s="46"/>
      <c r="H57" s="33"/>
      <c r="I57" s="52"/>
      <c r="J57" s="35"/>
      <c r="K57" s="35"/>
      <c r="L57" s="36"/>
      <c r="M57" s="37"/>
      <c r="R57" s="41"/>
      <c r="S57" s="38"/>
      <c r="T57" s="39"/>
      <c r="U57" s="40"/>
      <c r="V57" s="41"/>
      <c r="W57" s="38"/>
      <c r="X57" s="39"/>
      <c r="Y57" s="40"/>
      <c r="Z57" s="49"/>
      <c r="AA57" s="50"/>
    </row>
    <row r="58" spans="1:27" ht="21">
      <c r="A58" s="51" t="s">
        <v>73</v>
      </c>
      <c r="B58" s="27" t="s">
        <v>32</v>
      </c>
      <c r="C58" s="28">
        <f>+C55+1</f>
        <v>40911</v>
      </c>
      <c r="D58" s="29">
        <f>+D55</f>
        <v>40910.854166666664</v>
      </c>
      <c r="E58" s="30" t="s">
        <v>11</v>
      </c>
      <c r="F58" s="31" t="str">
        <f>+'[1]Div 1A Data Base'!S184</f>
        <v>Michigan</v>
      </c>
      <c r="G58" s="46" t="s">
        <v>47</v>
      </c>
      <c r="H58" s="33" t="str">
        <f>+'[1]Div 1A Data Base'!S242</f>
        <v>Virginia Tech</v>
      </c>
      <c r="I58" s="52" t="s">
        <v>45</v>
      </c>
      <c r="J58" s="35" t="str">
        <f>+F58</f>
        <v>Michigan</v>
      </c>
      <c r="K58" s="35" t="str">
        <f>+H58</f>
        <v>Virginia Tech</v>
      </c>
      <c r="L58" s="36">
        <v>2</v>
      </c>
      <c r="M58" s="37">
        <v>51</v>
      </c>
      <c r="N58" s="98" t="s">
        <v>125</v>
      </c>
      <c r="O58" s="99">
        <v>19</v>
      </c>
      <c r="P58" s="98" t="s">
        <v>126</v>
      </c>
      <c r="Q58" s="99">
        <v>9</v>
      </c>
      <c r="R58" s="41" t="str">
        <f>+F58</f>
        <v>Michigan</v>
      </c>
      <c r="S58" s="38">
        <f>VLOOKUP(+$R58,'[1]Div 1A Data Base'!$S$131:$AB$251,8,FALSE)</f>
        <v>8</v>
      </c>
      <c r="T58" s="39">
        <f>VLOOKUP(+$R58,'[1]Div 1A Data Base'!$S$131:$AB$251,9,FALSE)</f>
        <v>4</v>
      </c>
      <c r="U58" s="40">
        <f>VLOOKUP(+$R58,'[1]Div 1A Data Base'!$S$131:$AB$251,10,FALSE)</f>
        <v>0</v>
      </c>
      <c r="V58" s="41" t="str">
        <f>+H58</f>
        <v>Virginia Tech</v>
      </c>
      <c r="W58" s="38">
        <f>VLOOKUP(+$V58,'[1]Div 1A Data Base'!$S$131:$AB$251,8,FALSE)</f>
        <v>3</v>
      </c>
      <c r="X58" s="39">
        <f>VLOOKUP(+$V58,'[1]Div 1A Data Base'!$S$131:$AB$251,9,FALSE)</f>
        <v>9</v>
      </c>
      <c r="Y58" s="40">
        <f>VLOOKUP(+$V58,'[1]Div 1A Data Base'!$S$131:$AB$251,10,FALSE)</f>
        <v>0</v>
      </c>
      <c r="Z58" s="49">
        <f>VLOOKUP(+R58,'[1]All'!$F$901:$AA$1099,19,FALSE)</f>
        <v>85.2</v>
      </c>
      <c r="AA58" s="50">
        <f>VLOOKUP(+V58,'[1]All'!$F$901:$AA$1099,19,FALSE)</f>
        <v>80.51</v>
      </c>
    </row>
    <row r="59" spans="1:27" ht="21">
      <c r="A59" s="51"/>
      <c r="B59" s="27"/>
      <c r="C59" s="28"/>
      <c r="D59" s="29"/>
      <c r="E59" s="30"/>
      <c r="F59" s="31"/>
      <c r="G59" s="46"/>
      <c r="H59" s="33"/>
      <c r="I59" s="52"/>
      <c r="J59" s="35"/>
      <c r="K59" s="35"/>
      <c r="L59" s="36"/>
      <c r="M59" s="37"/>
      <c r="R59" s="41"/>
      <c r="S59" s="38"/>
      <c r="T59" s="39"/>
      <c r="U59" s="40"/>
      <c r="V59" s="41"/>
      <c r="W59" s="38"/>
      <c r="X59" s="39"/>
      <c r="Y59" s="40"/>
      <c r="Z59" s="49"/>
      <c r="AA59" s="50"/>
    </row>
    <row r="60" spans="1:27" ht="21">
      <c r="A60" s="102">
        <f>+A57+1</f>
        <v>40912</v>
      </c>
      <c r="B60" s="102"/>
      <c r="C60" s="102"/>
      <c r="D60" s="102"/>
      <c r="E60" s="103"/>
      <c r="F60" s="31"/>
      <c r="G60" s="46"/>
      <c r="H60" s="33"/>
      <c r="I60" s="52"/>
      <c r="J60" s="35"/>
      <c r="K60" s="35"/>
      <c r="L60" s="36"/>
      <c r="M60" s="37"/>
      <c r="R60" s="41"/>
      <c r="S60" s="38"/>
      <c r="T60" s="39"/>
      <c r="U60" s="40"/>
      <c r="V60" s="41"/>
      <c r="W60" s="38"/>
      <c r="X60" s="39"/>
      <c r="Y60" s="40"/>
      <c r="Z60" s="49"/>
      <c r="AA60" s="50"/>
    </row>
    <row r="61" spans="1:27" ht="21">
      <c r="A61" s="51" t="s">
        <v>74</v>
      </c>
      <c r="B61" s="27" t="s">
        <v>35</v>
      </c>
      <c r="C61" s="28">
        <f>+C58+1</f>
        <v>40912</v>
      </c>
      <c r="D61" s="29">
        <f>+D58</f>
        <v>40910.854166666664</v>
      </c>
      <c r="E61" s="30" t="s">
        <v>11</v>
      </c>
      <c r="F61" s="31" t="str">
        <f>+'[1]Div 1A Data Base'!S246</f>
        <v>West Virginia</v>
      </c>
      <c r="G61" s="46" t="s">
        <v>49</v>
      </c>
      <c r="H61" s="33" t="str">
        <f>+'[1]Div 1A Data Base'!S151</f>
        <v>Clemson</v>
      </c>
      <c r="I61" s="52" t="s">
        <v>45</v>
      </c>
      <c r="J61" s="35" t="str">
        <f>+H61</f>
        <v>Clemson</v>
      </c>
      <c r="K61" s="35" t="str">
        <f>+F61</f>
        <v>West Virginia</v>
      </c>
      <c r="L61" s="36">
        <v>3.5</v>
      </c>
      <c r="M61" s="37">
        <v>60.5</v>
      </c>
      <c r="N61" s="98" t="s">
        <v>127</v>
      </c>
      <c r="O61" s="99">
        <v>24</v>
      </c>
      <c r="P61" s="98" t="s">
        <v>128</v>
      </c>
      <c r="Q61" s="99">
        <v>8</v>
      </c>
      <c r="R61" s="41" t="str">
        <f>+F61</f>
        <v>West Virginia</v>
      </c>
      <c r="S61" s="38">
        <f>VLOOKUP(+$R61,'[1]Div 1A Data Base'!$S$131:$AB$251,8,FALSE)</f>
        <v>5</v>
      </c>
      <c r="T61" s="39">
        <f>VLOOKUP(+$R61,'[1]Div 1A Data Base'!$S$131:$AB$251,9,FALSE)</f>
        <v>5</v>
      </c>
      <c r="U61" s="40">
        <f>VLOOKUP(+$R61,'[1]Div 1A Data Base'!$S$131:$AB$251,10,FALSE)</f>
        <v>1</v>
      </c>
      <c r="V61" s="41" t="str">
        <f>+H61</f>
        <v>Clemson</v>
      </c>
      <c r="W61" s="38">
        <f>VLOOKUP(+$V61,'[1]Div 1A Data Base'!$S$131:$AB$251,8,FALSE)</f>
        <v>8</v>
      </c>
      <c r="X61" s="39">
        <f>VLOOKUP(+$V61,'[1]Div 1A Data Base'!$S$131:$AB$251,9,FALSE)</f>
        <v>4</v>
      </c>
      <c r="Y61" s="40">
        <f>VLOOKUP(+$V61,'[1]Div 1A Data Base'!$S$131:$AB$251,10,FALSE)</f>
        <v>0</v>
      </c>
      <c r="Z61" s="49">
        <f>VLOOKUP(+R61,'[1]All'!$F$901:$AA$1099,19,FALSE)</f>
        <v>77.36</v>
      </c>
      <c r="AA61" s="50">
        <f>VLOOKUP(+V61,'[1]All'!$F$901:$AA$1099,19,FALSE)</f>
        <v>81.25</v>
      </c>
    </row>
    <row r="62" spans="1:27" ht="21">
      <c r="A62" s="51"/>
      <c r="B62" s="27"/>
      <c r="C62" s="28"/>
      <c r="D62" s="29"/>
      <c r="E62" s="30"/>
      <c r="F62" s="31"/>
      <c r="G62" s="46"/>
      <c r="H62" s="33"/>
      <c r="I62" s="52"/>
      <c r="J62" s="35"/>
      <c r="K62" s="35"/>
      <c r="L62" s="36"/>
      <c r="M62" s="37"/>
      <c r="R62" s="41"/>
      <c r="S62" s="38"/>
      <c r="T62" s="39"/>
      <c r="U62" s="40"/>
      <c r="V62" s="41"/>
      <c r="W62" s="38"/>
      <c r="X62" s="39"/>
      <c r="Y62" s="40"/>
      <c r="Z62" s="49"/>
      <c r="AA62" s="50"/>
    </row>
    <row r="63" spans="1:27" ht="21">
      <c r="A63" s="102">
        <f>+A60+2</f>
        <v>40914</v>
      </c>
      <c r="B63" s="102"/>
      <c r="C63" s="102"/>
      <c r="D63" s="102"/>
      <c r="E63" s="103"/>
      <c r="F63" s="31"/>
      <c r="G63" s="46"/>
      <c r="H63" s="33"/>
      <c r="I63" s="52"/>
      <c r="J63" s="35"/>
      <c r="K63" s="35"/>
      <c r="L63" s="36"/>
      <c r="M63" s="37"/>
      <c r="R63" s="41"/>
      <c r="S63" s="38"/>
      <c r="T63" s="39"/>
      <c r="U63" s="40"/>
      <c r="V63" s="41"/>
      <c r="W63" s="38"/>
      <c r="X63" s="39"/>
      <c r="Y63" s="40"/>
      <c r="Z63" s="49"/>
      <c r="AA63" s="50"/>
    </row>
    <row r="64" spans="1:27" ht="21">
      <c r="A64" s="51" t="s">
        <v>75</v>
      </c>
      <c r="B64" s="27" t="s">
        <v>55</v>
      </c>
      <c r="C64" s="28">
        <f>+C61+2</f>
        <v>40914</v>
      </c>
      <c r="D64" s="29">
        <f>+C64+20/24</f>
        <v>40914.833333333336</v>
      </c>
      <c r="E64" s="30" t="s">
        <v>10</v>
      </c>
      <c r="F64" s="31" t="str">
        <f>+'[1]Div 1A Data Base'!S173</f>
        <v>Kansas State</v>
      </c>
      <c r="G64" s="46" t="s">
        <v>44</v>
      </c>
      <c r="H64" s="33" t="str">
        <f>+'[1]Div 1A Data Base'!S136</f>
        <v>Arkansas</v>
      </c>
      <c r="I64" s="52" t="s">
        <v>58</v>
      </c>
      <c r="J64" s="35" t="str">
        <f>+H64</f>
        <v>Arkansas</v>
      </c>
      <c r="K64" s="35" t="str">
        <f>+F64</f>
        <v>Kansas State</v>
      </c>
      <c r="L64" s="36">
        <v>8</v>
      </c>
      <c r="M64" s="37">
        <v>63</v>
      </c>
      <c r="N64" s="98" t="s">
        <v>129</v>
      </c>
      <c r="O64" s="99">
        <v>28</v>
      </c>
      <c r="P64" s="98" t="s">
        <v>130</v>
      </c>
      <c r="Q64" s="99">
        <v>7</v>
      </c>
      <c r="R64" s="41" t="str">
        <f>+F64</f>
        <v>Kansas State</v>
      </c>
      <c r="S64" s="38">
        <f>VLOOKUP(+$R64,'[1]Div 1A Data Base'!$S$131:$AB$251,8,FALSE)</f>
        <v>9</v>
      </c>
      <c r="T64" s="39">
        <f>VLOOKUP(+$R64,'[1]Div 1A Data Base'!$S$131:$AB$251,9,FALSE)</f>
        <v>2</v>
      </c>
      <c r="U64" s="40">
        <f>VLOOKUP(+$R64,'[1]Div 1A Data Base'!$S$131:$AB$251,10,FALSE)</f>
        <v>0</v>
      </c>
      <c r="V64" s="41" t="str">
        <f>+H64</f>
        <v>Arkansas</v>
      </c>
      <c r="W64" s="38">
        <f>VLOOKUP(+$V64,'[1]Div 1A Data Base'!$S$131:$AB$251,8,FALSE)</f>
        <v>6</v>
      </c>
      <c r="X64" s="39">
        <f>VLOOKUP(+$V64,'[1]Div 1A Data Base'!$S$131:$AB$251,9,FALSE)</f>
        <v>5</v>
      </c>
      <c r="Y64" s="40">
        <f>VLOOKUP(+$V64,'[1]Div 1A Data Base'!$S$131:$AB$251,10,FALSE)</f>
        <v>0</v>
      </c>
      <c r="Z64" s="49">
        <f>VLOOKUP(+R64,'[1]All'!$F$901:$AA$1099,19,FALSE)</f>
        <v>87.11</v>
      </c>
      <c r="AA64" s="50">
        <f>VLOOKUP(+V64,'[1]All'!$F$901:$AA$1099,19,FALSE)</f>
        <v>89.48</v>
      </c>
    </row>
    <row r="65" spans="1:27" ht="21">
      <c r="A65" s="51"/>
      <c r="B65" s="27"/>
      <c r="C65" s="28"/>
      <c r="D65" s="29"/>
      <c r="E65" s="30"/>
      <c r="F65" s="31"/>
      <c r="G65" s="46"/>
      <c r="H65" s="33"/>
      <c r="I65" s="52"/>
      <c r="J65" s="35"/>
      <c r="K65" s="35"/>
      <c r="L65" s="36"/>
      <c r="M65" s="37"/>
      <c r="R65" s="41"/>
      <c r="S65" s="38"/>
      <c r="T65" s="39"/>
      <c r="U65" s="40"/>
      <c r="V65" s="41"/>
      <c r="W65" s="38"/>
      <c r="X65" s="39"/>
      <c r="Y65" s="40"/>
      <c r="Z65" s="49"/>
      <c r="AA65" s="50"/>
    </row>
    <row r="66" spans="1:27" ht="21">
      <c r="A66" s="102">
        <f>+A63+1</f>
        <v>40915</v>
      </c>
      <c r="B66" s="102"/>
      <c r="C66" s="102"/>
      <c r="D66" s="102"/>
      <c r="E66" s="103"/>
      <c r="F66" s="31"/>
      <c r="G66" s="46"/>
      <c r="H66" s="33"/>
      <c r="I66" s="52"/>
      <c r="J66" s="35"/>
      <c r="K66" s="35"/>
      <c r="L66" s="36"/>
      <c r="M66" s="37"/>
      <c r="R66" s="41"/>
      <c r="S66" s="38"/>
      <c r="T66" s="39"/>
      <c r="U66" s="40"/>
      <c r="V66" s="41"/>
      <c r="W66" s="38"/>
      <c r="X66" s="39"/>
      <c r="Y66" s="40"/>
      <c r="Z66" s="49"/>
      <c r="AA66" s="50"/>
    </row>
    <row r="67" spans="1:27" ht="21">
      <c r="A67" s="51" t="s">
        <v>76</v>
      </c>
      <c r="B67" s="27" t="s">
        <v>21</v>
      </c>
      <c r="C67" s="28">
        <f>+C64+1</f>
        <v>40915</v>
      </c>
      <c r="D67" s="29">
        <f>+C67+13/24</f>
        <v>40915.541666666664</v>
      </c>
      <c r="E67" s="30" t="s">
        <v>11</v>
      </c>
      <c r="F67" s="31" t="str">
        <f>+'[1]Div 1A Data Base'!S215</f>
        <v>SMU</v>
      </c>
      <c r="G67" s="46" t="s">
        <v>33</v>
      </c>
      <c r="H67" s="33" t="str">
        <f>+'[1]Div 1A Data Base'!S209</f>
        <v>Pittsburgh</v>
      </c>
      <c r="I67" s="52" t="s">
        <v>49</v>
      </c>
      <c r="J67" s="35" t="str">
        <f>+H67</f>
        <v>Pittsburgh</v>
      </c>
      <c r="K67" s="35" t="str">
        <f>+F67</f>
        <v>SMU</v>
      </c>
      <c r="L67" s="36">
        <v>5.5</v>
      </c>
      <c r="M67" s="37">
        <v>48</v>
      </c>
      <c r="N67" s="98" t="s">
        <v>131</v>
      </c>
      <c r="O67" s="99">
        <v>15</v>
      </c>
      <c r="P67" s="98" t="s">
        <v>131</v>
      </c>
      <c r="Q67" s="99">
        <v>24</v>
      </c>
      <c r="R67" s="41" t="str">
        <f>+F67</f>
        <v>SMU</v>
      </c>
      <c r="S67" s="38">
        <f>VLOOKUP(+$R67,'[1]Div 1A Data Base'!$S$131:$AB$251,8,FALSE)</f>
        <v>3</v>
      </c>
      <c r="T67" s="39">
        <f>VLOOKUP(+$R67,'[1]Div 1A Data Base'!$S$131:$AB$251,9,FALSE)</f>
        <v>8</v>
      </c>
      <c r="U67" s="40">
        <f>VLOOKUP(+$R67,'[1]Div 1A Data Base'!$S$131:$AB$251,10,FALSE)</f>
        <v>0</v>
      </c>
      <c r="V67" s="41" t="str">
        <f>+H67</f>
        <v>Pittsburgh</v>
      </c>
      <c r="W67" s="38">
        <f>VLOOKUP(+$V67,'[1]Div 1A Data Base'!$S$131:$AB$251,8,FALSE)</f>
        <v>6</v>
      </c>
      <c r="X67" s="39">
        <f>VLOOKUP(+$V67,'[1]Div 1A Data Base'!$S$131:$AB$251,9,FALSE)</f>
        <v>4</v>
      </c>
      <c r="Y67" s="40">
        <f>VLOOKUP(+$V67,'[1]Div 1A Data Base'!$S$131:$AB$251,10,FALSE)</f>
        <v>1</v>
      </c>
      <c r="Z67" s="49">
        <f>VLOOKUP(+R67,'[1]All'!$F$901:$AA$1099,19,FALSE)</f>
        <v>70.03</v>
      </c>
      <c r="AA67" s="50">
        <f>VLOOKUP(+V67,'[1]All'!$F$901:$AA$1099,19,FALSE)</f>
        <v>71.9</v>
      </c>
    </row>
    <row r="68" spans="1:27" ht="21">
      <c r="A68" s="51"/>
      <c r="B68" s="27"/>
      <c r="C68" s="28"/>
      <c r="D68" s="29"/>
      <c r="E68" s="30"/>
      <c r="F68" s="31"/>
      <c r="G68" s="46"/>
      <c r="H68" s="33"/>
      <c r="I68" s="52"/>
      <c r="J68" s="35"/>
      <c r="K68" s="35"/>
      <c r="L68" s="36"/>
      <c r="M68" s="37"/>
      <c r="R68" s="41"/>
      <c r="S68" s="38"/>
      <c r="T68" s="39"/>
      <c r="U68" s="40"/>
      <c r="V68" s="41"/>
      <c r="W68" s="38"/>
      <c r="X68" s="39"/>
      <c r="Y68" s="40"/>
      <c r="Z68" s="49"/>
      <c r="AA68" s="50"/>
    </row>
    <row r="69" spans="1:27" ht="21">
      <c r="A69" s="102">
        <f>+A66+1</f>
        <v>40916</v>
      </c>
      <c r="B69" s="102"/>
      <c r="C69" s="102"/>
      <c r="D69" s="102"/>
      <c r="E69" s="103"/>
      <c r="F69" s="31"/>
      <c r="G69" s="46"/>
      <c r="H69" s="33"/>
      <c r="I69" s="52"/>
      <c r="J69" s="35"/>
      <c r="K69" s="35"/>
      <c r="L69" s="36"/>
      <c r="M69" s="37"/>
      <c r="R69" s="41"/>
      <c r="S69" s="38"/>
      <c r="T69" s="39"/>
      <c r="U69" s="40"/>
      <c r="V69" s="41"/>
      <c r="W69" s="38"/>
      <c r="X69" s="39"/>
      <c r="Y69" s="40"/>
      <c r="Z69" s="49"/>
      <c r="AA69" s="50"/>
    </row>
    <row r="70" spans="1:27" ht="21">
      <c r="A70" s="51" t="s">
        <v>77</v>
      </c>
      <c r="B70" s="27" t="s">
        <v>61</v>
      </c>
      <c r="C70" s="28">
        <f>+C67+1</f>
        <v>40916</v>
      </c>
      <c r="D70" s="29">
        <f>+C70+21/24</f>
        <v>40916.875</v>
      </c>
      <c r="E70" s="30" t="s">
        <v>11</v>
      </c>
      <c r="F70" s="31" t="str">
        <f>+'[1]Div 1A Data Base'!S137</f>
        <v>Arkansas State</v>
      </c>
      <c r="G70" s="46" t="s">
        <v>30</v>
      </c>
      <c r="H70" s="33" t="str">
        <f>+'[1]Div 1A Data Base'!S199</f>
        <v>Northern Illinois</v>
      </c>
      <c r="I70" s="52" t="s">
        <v>23</v>
      </c>
      <c r="J70" s="35" t="str">
        <f>+F70</f>
        <v>Arkansas State</v>
      </c>
      <c r="K70" s="35" t="str">
        <f>+H70</f>
        <v>Northern Illinois</v>
      </c>
      <c r="L70" s="36">
        <v>1.5</v>
      </c>
      <c r="M70" s="37">
        <v>62.5</v>
      </c>
      <c r="N70" s="98" t="s">
        <v>132</v>
      </c>
      <c r="O70" s="99">
        <v>14</v>
      </c>
      <c r="P70" s="98" t="s">
        <v>133</v>
      </c>
      <c r="Q70" s="99">
        <v>6</v>
      </c>
      <c r="R70" s="41" t="str">
        <f>+F70</f>
        <v>Arkansas State</v>
      </c>
      <c r="S70" s="38">
        <f>VLOOKUP(+$R70,'[1]Div 1A Data Base'!$S$131:$AB$251,8,FALSE)</f>
        <v>9</v>
      </c>
      <c r="T70" s="39">
        <f>VLOOKUP(+$R70,'[1]Div 1A Data Base'!$S$131:$AB$251,9,FALSE)</f>
        <v>2</v>
      </c>
      <c r="U70" s="40">
        <f>VLOOKUP(+$R70,'[1]Div 1A Data Base'!$S$131:$AB$251,10,FALSE)</f>
        <v>0</v>
      </c>
      <c r="V70" s="41" t="str">
        <f>+H70</f>
        <v>Northern Illinois</v>
      </c>
      <c r="W70" s="38">
        <f>VLOOKUP(+$V70,'[1]Div 1A Data Base'!$S$131:$AB$251,8,FALSE)</f>
        <v>5</v>
      </c>
      <c r="X70" s="39">
        <f>VLOOKUP(+$V70,'[1]Div 1A Data Base'!$S$131:$AB$251,9,FALSE)</f>
        <v>7</v>
      </c>
      <c r="Y70" s="40">
        <f>VLOOKUP(+$V70,'[1]Div 1A Data Base'!$S$131:$AB$251,10,FALSE)</f>
        <v>0</v>
      </c>
      <c r="Z70" s="49">
        <f>VLOOKUP(+R70,'[1]All'!$F$901:$AA$1099,19,FALSE)</f>
        <v>71.94</v>
      </c>
      <c r="AA70" s="50">
        <f>VLOOKUP(+V70,'[1]All'!$F$901:$AA$1099,19,FALSE)</f>
        <v>72</v>
      </c>
    </row>
    <row r="71" spans="1:27" ht="21">
      <c r="A71" s="51"/>
      <c r="B71" s="27"/>
      <c r="C71" s="28"/>
      <c r="D71" s="29"/>
      <c r="E71" s="30"/>
      <c r="F71" s="31"/>
      <c r="G71" s="46"/>
      <c r="H71" s="33"/>
      <c r="I71" s="52"/>
      <c r="J71" s="35"/>
      <c r="K71" s="35"/>
      <c r="L71" s="36"/>
      <c r="M71" s="37"/>
      <c r="R71" s="41"/>
      <c r="S71" s="38"/>
      <c r="T71" s="39"/>
      <c r="U71" s="40"/>
      <c r="V71" s="41"/>
      <c r="W71" s="38"/>
      <c r="X71" s="39"/>
      <c r="Y71" s="40"/>
      <c r="Z71" s="49"/>
      <c r="AA71" s="50"/>
    </row>
    <row r="72" spans="1:27" ht="21">
      <c r="A72" s="102">
        <f>+A69+1</f>
        <v>40917</v>
      </c>
      <c r="B72" s="102"/>
      <c r="C72" s="102"/>
      <c r="D72" s="102"/>
      <c r="E72" s="103"/>
      <c r="F72" s="31"/>
      <c r="G72" s="46"/>
      <c r="H72" s="33"/>
      <c r="I72" s="52"/>
      <c r="J72" s="35"/>
      <c r="K72" s="35"/>
      <c r="L72" s="36"/>
      <c r="M72" s="37"/>
      <c r="R72" s="41"/>
      <c r="S72" s="38"/>
      <c r="T72" s="39"/>
      <c r="U72" s="40"/>
      <c r="V72" s="41"/>
      <c r="W72" s="38"/>
      <c r="X72" s="39"/>
      <c r="Y72" s="40"/>
      <c r="Z72" s="49"/>
      <c r="AA72" s="50"/>
    </row>
    <row r="73" spans="1:27" ht="21">
      <c r="A73" s="51" t="s">
        <v>78</v>
      </c>
      <c r="B73" s="27" t="s">
        <v>42</v>
      </c>
      <c r="C73" s="28">
        <f>+C70+1</f>
        <v>40917</v>
      </c>
      <c r="D73" s="29">
        <f>+C73+20.5/24</f>
        <v>40917.854166666664</v>
      </c>
      <c r="E73" s="30" t="s">
        <v>11</v>
      </c>
      <c r="F73" s="31" t="str">
        <f>+'[1]Div 1A Data Base'!S133</f>
        <v>Alabama </v>
      </c>
      <c r="G73" s="46" t="s">
        <v>58</v>
      </c>
      <c r="H73" s="33" t="str">
        <f>+'[1]Div 1A Data Base'!S178</f>
        <v>LSU </v>
      </c>
      <c r="I73" s="52" t="s">
        <v>58</v>
      </c>
      <c r="J73" s="35" t="str">
        <f>+H73</f>
        <v>LSU </v>
      </c>
      <c r="K73" s="35" t="str">
        <f>+F73</f>
        <v>Alabama </v>
      </c>
      <c r="L73" s="55" t="s">
        <v>79</v>
      </c>
      <c r="M73" s="37">
        <v>40</v>
      </c>
      <c r="N73" s="98" t="s">
        <v>134</v>
      </c>
      <c r="O73" s="99">
        <v>35</v>
      </c>
      <c r="P73" s="98" t="s">
        <v>134</v>
      </c>
      <c r="Q73" s="99">
        <v>35</v>
      </c>
      <c r="R73" s="41" t="str">
        <f>+F73</f>
        <v>Alabama </v>
      </c>
      <c r="S73" s="38">
        <f>VLOOKUP(+$R73,'[1]Div 1A Data Base'!$S$131:$AB$251,8,FALSE)</f>
        <v>8</v>
      </c>
      <c r="T73" s="39">
        <f>VLOOKUP(+$R73,'[1]Div 1A Data Base'!$S$131:$AB$251,9,FALSE)</f>
        <v>3</v>
      </c>
      <c r="U73" s="40">
        <f>VLOOKUP(+$R73,'[1]Div 1A Data Base'!$S$131:$AB$251,10,FALSE)</f>
        <v>0</v>
      </c>
      <c r="V73" s="41" t="str">
        <f>+H73</f>
        <v>LSU </v>
      </c>
      <c r="W73" s="38">
        <f>VLOOKUP(+$V73,'[1]Div 1A Data Base'!$S$131:$AB$251,8,FALSE)</f>
        <v>10</v>
      </c>
      <c r="X73" s="39">
        <f>VLOOKUP(+$V73,'[1]Div 1A Data Base'!$S$131:$AB$251,9,FALSE)</f>
        <v>2</v>
      </c>
      <c r="Y73" s="40">
        <f>VLOOKUP(+$V73,'[1]Div 1A Data Base'!$S$131:$AB$251,10,FALSE)</f>
        <v>0</v>
      </c>
      <c r="Z73" s="49">
        <f>VLOOKUP(+R73,'[1]All'!$F$901:$AA$1099,19,FALSE)</f>
        <v>98.99</v>
      </c>
      <c r="AA73" s="50">
        <f>VLOOKUP(+V73,'[1]All'!$F$901:$AA$1099,19,FALSE)</f>
        <v>102.97</v>
      </c>
    </row>
    <row r="74" spans="2:13" ht="21">
      <c r="B74" s="56"/>
      <c r="C74" s="57"/>
      <c r="D74" s="58"/>
      <c r="E74" s="59"/>
      <c r="F74" s="60"/>
      <c r="I74" s="63"/>
      <c r="J74" s="64"/>
      <c r="L74" s="66"/>
      <c r="M74" s="67"/>
    </row>
    <row r="75" spans="2:17" ht="21">
      <c r="B75" s="56"/>
      <c r="C75" s="57"/>
      <c r="D75" s="58"/>
      <c r="E75" s="59"/>
      <c r="F75" s="60"/>
      <c r="I75" s="63"/>
      <c r="J75" s="64"/>
      <c r="L75" s="66"/>
      <c r="M75" s="67"/>
      <c r="N75" s="100" t="s">
        <v>83</v>
      </c>
      <c r="O75" s="99">
        <v>34</v>
      </c>
      <c r="Q75" s="99">
        <v>33</v>
      </c>
    </row>
    <row r="76" spans="2:13" ht="21">
      <c r="B76" s="56"/>
      <c r="C76" s="57"/>
      <c r="D76" s="58"/>
      <c r="E76" s="59"/>
      <c r="F76" s="60"/>
      <c r="I76" s="63"/>
      <c r="J76" s="64"/>
      <c r="L76" s="66"/>
      <c r="M76" s="67"/>
    </row>
    <row r="77" spans="2:13" ht="21">
      <c r="B77" s="56"/>
      <c r="C77" s="57"/>
      <c r="D77" s="58"/>
      <c r="E77" s="59"/>
      <c r="F77" s="60"/>
      <c r="I77" s="63"/>
      <c r="J77" s="64"/>
      <c r="L77" s="66"/>
      <c r="M77" s="67"/>
    </row>
    <row r="78" spans="2:14" ht="21">
      <c r="B78" s="56"/>
      <c r="C78" s="57"/>
      <c r="D78" s="58"/>
      <c r="E78" s="59"/>
      <c r="F78" s="60"/>
      <c r="I78" s="63"/>
      <c r="J78" s="64"/>
      <c r="L78" s="66"/>
      <c r="M78" s="67"/>
      <c r="N78" s="100"/>
    </row>
    <row r="79" spans="2:13" ht="21">
      <c r="B79" s="56"/>
      <c r="C79" s="57"/>
      <c r="D79" s="58"/>
      <c r="E79" s="59"/>
      <c r="F79" s="60"/>
      <c r="I79" s="63"/>
      <c r="J79" s="64"/>
      <c r="L79" s="66"/>
      <c r="M79" s="67"/>
    </row>
    <row r="80" spans="2:13" ht="21">
      <c r="B80" s="56"/>
      <c r="C80" s="57"/>
      <c r="D80" s="58"/>
      <c r="E80" s="59"/>
      <c r="F80" s="60"/>
      <c r="I80" s="63"/>
      <c r="J80" s="64"/>
      <c r="L80" s="66"/>
      <c r="M80" s="67"/>
    </row>
    <row r="81" spans="2:13" ht="21">
      <c r="B81" s="56"/>
      <c r="C81" s="57"/>
      <c r="D81" s="58"/>
      <c r="E81" s="59"/>
      <c r="F81" s="60"/>
      <c r="I81" s="63"/>
      <c r="J81" s="64"/>
      <c r="L81" s="66"/>
      <c r="M81" s="67"/>
    </row>
    <row r="82" spans="2:13" ht="21">
      <c r="B82" s="56"/>
      <c r="C82" s="57"/>
      <c r="D82" s="58"/>
      <c r="E82" s="59"/>
      <c r="F82" s="60"/>
      <c r="I82" s="63"/>
      <c r="J82" s="64"/>
      <c r="L82" s="66"/>
      <c r="M82" s="67"/>
    </row>
    <row r="83" spans="2:13" ht="21">
      <c r="B83" s="56"/>
      <c r="C83" s="57"/>
      <c r="D83" s="58"/>
      <c r="E83" s="59"/>
      <c r="F83" s="60"/>
      <c r="I83" s="63"/>
      <c r="J83" s="64"/>
      <c r="L83" s="66"/>
      <c r="M83" s="67"/>
    </row>
    <row r="84" spans="2:13" ht="21">
      <c r="B84" s="56"/>
      <c r="C84" s="57"/>
      <c r="D84" s="58"/>
      <c r="E84" s="59"/>
      <c r="F84" s="60"/>
      <c r="I84" s="63"/>
      <c r="J84" s="64"/>
      <c r="L84" s="66"/>
      <c r="M84" s="67"/>
    </row>
    <row r="85" spans="2:13" ht="21">
      <c r="B85" s="56"/>
      <c r="C85" s="57"/>
      <c r="D85" s="58"/>
      <c r="E85" s="59"/>
      <c r="F85" s="60"/>
      <c r="I85" s="63"/>
      <c r="J85" s="64"/>
      <c r="L85" s="66"/>
      <c r="M85" s="67"/>
    </row>
    <row r="86" spans="2:13" ht="21">
      <c r="B86" s="56"/>
      <c r="C86" s="57"/>
      <c r="D86" s="58"/>
      <c r="E86" s="59"/>
      <c r="F86" s="60"/>
      <c r="I86" s="63"/>
      <c r="J86" s="64"/>
      <c r="L86" s="66"/>
      <c r="M86" s="67"/>
    </row>
    <row r="87" spans="2:13" ht="21">
      <c r="B87" s="56"/>
      <c r="C87" s="57"/>
      <c r="D87" s="58"/>
      <c r="E87" s="59"/>
      <c r="F87" s="60"/>
      <c r="L87" s="66"/>
      <c r="M87" s="67"/>
    </row>
    <row r="88" spans="2:13" ht="21">
      <c r="B88" s="56"/>
      <c r="C88" s="57"/>
      <c r="D88" s="58"/>
      <c r="E88" s="59"/>
      <c r="F88" s="60"/>
      <c r="I88" s="63"/>
      <c r="J88" s="64"/>
      <c r="L88" s="66"/>
      <c r="M88" s="67"/>
    </row>
    <row r="89" spans="2:13" ht="21">
      <c r="B89" s="56"/>
      <c r="C89" s="57"/>
      <c r="D89" s="58"/>
      <c r="E89" s="59"/>
      <c r="F89" s="60"/>
      <c r="I89" s="63"/>
      <c r="J89" s="64"/>
      <c r="L89" s="66"/>
      <c r="M89" s="67"/>
    </row>
    <row r="90" spans="2:13" ht="21">
      <c r="B90" s="56"/>
      <c r="C90" s="57"/>
      <c r="D90" s="58"/>
      <c r="E90" s="59"/>
      <c r="F90" s="60"/>
      <c r="I90" s="63"/>
      <c r="J90" s="64"/>
      <c r="L90" s="66"/>
      <c r="M90" s="67"/>
    </row>
    <row r="91" spans="2:13" ht="21">
      <c r="B91" s="56"/>
      <c r="C91" s="57"/>
      <c r="D91" s="58"/>
      <c r="E91" s="59"/>
      <c r="F91" s="60"/>
      <c r="I91" s="63"/>
      <c r="J91" s="64"/>
      <c r="L91" s="66"/>
      <c r="M91" s="67"/>
    </row>
    <row r="92" spans="2:13" ht="21">
      <c r="B92" s="56"/>
      <c r="C92" s="57"/>
      <c r="D92" s="58"/>
      <c r="E92" s="59"/>
      <c r="F92" s="60"/>
      <c r="I92" s="63"/>
      <c r="J92" s="64"/>
      <c r="L92" s="66"/>
      <c r="M92" s="67"/>
    </row>
    <row r="93" spans="2:13" ht="21">
      <c r="B93" s="56"/>
      <c r="C93" s="57"/>
      <c r="D93" s="58"/>
      <c r="E93" s="59"/>
      <c r="F93" s="60"/>
      <c r="I93" s="63"/>
      <c r="J93" s="64"/>
      <c r="L93" s="66"/>
      <c r="M93" s="67"/>
    </row>
    <row r="94" spans="2:13" ht="21">
      <c r="B94" s="56"/>
      <c r="C94" s="57"/>
      <c r="D94" s="58"/>
      <c r="E94" s="59"/>
      <c r="F94" s="60"/>
      <c r="I94" s="63"/>
      <c r="J94" s="64"/>
      <c r="L94" s="66"/>
      <c r="M94" s="67"/>
    </row>
    <row r="95" spans="2:13" ht="21">
      <c r="B95" s="56"/>
      <c r="C95" s="57"/>
      <c r="D95" s="58"/>
      <c r="E95" s="59"/>
      <c r="F95" s="60"/>
      <c r="I95" s="63"/>
      <c r="J95" s="64"/>
      <c r="L95" s="66"/>
      <c r="M95" s="67"/>
    </row>
    <row r="96" spans="2:13" ht="21">
      <c r="B96" s="56"/>
      <c r="C96" s="57"/>
      <c r="D96" s="58"/>
      <c r="E96" s="59"/>
      <c r="F96" s="60"/>
      <c r="I96" s="63"/>
      <c r="J96" s="64"/>
      <c r="L96" s="66"/>
      <c r="M96" s="67"/>
    </row>
    <row r="97" spans="2:13" ht="21">
      <c r="B97" s="56"/>
      <c r="C97" s="57"/>
      <c r="D97" s="58"/>
      <c r="E97" s="59"/>
      <c r="F97" s="60"/>
      <c r="I97" s="63"/>
      <c r="J97" s="64"/>
      <c r="L97" s="66"/>
      <c r="M97" s="67"/>
    </row>
    <row r="98" spans="2:13" ht="21">
      <c r="B98" s="56"/>
      <c r="E98" s="59"/>
      <c r="F98" s="60"/>
      <c r="I98" s="63"/>
      <c r="J98" s="64"/>
      <c r="L98" s="66"/>
      <c r="M98" s="67"/>
    </row>
    <row r="99" spans="2:13" ht="21">
      <c r="B99" s="56"/>
      <c r="C99" s="57"/>
      <c r="D99" s="58"/>
      <c r="E99" s="59"/>
      <c r="F99" s="60"/>
      <c r="I99" s="63"/>
      <c r="J99" s="64"/>
      <c r="L99" s="66"/>
      <c r="M99" s="67"/>
    </row>
    <row r="100" spans="2:13" ht="21">
      <c r="B100" s="56"/>
      <c r="C100" s="57"/>
      <c r="D100" s="58"/>
      <c r="E100" s="59"/>
      <c r="F100" s="60"/>
      <c r="L100" s="66"/>
      <c r="M100" s="67"/>
    </row>
    <row r="101" spans="2:13" ht="21">
      <c r="B101" s="56"/>
      <c r="C101" s="57"/>
      <c r="D101" s="58"/>
      <c r="E101" s="59"/>
      <c r="F101" s="60"/>
      <c r="I101" s="63"/>
      <c r="J101" s="64"/>
      <c r="L101" s="66"/>
      <c r="M101" s="67"/>
    </row>
    <row r="102" spans="2:13" ht="21">
      <c r="B102" s="56"/>
      <c r="C102" s="57"/>
      <c r="D102" s="58"/>
      <c r="E102" s="59"/>
      <c r="F102" s="60"/>
      <c r="I102" s="63"/>
      <c r="J102" s="64"/>
      <c r="L102" s="66"/>
      <c r="M102" s="67"/>
    </row>
    <row r="103" spans="2:13" ht="21">
      <c r="B103" s="56"/>
      <c r="C103" s="57"/>
      <c r="D103" s="58"/>
      <c r="E103" s="59"/>
      <c r="F103" s="60"/>
      <c r="I103" s="63"/>
      <c r="J103" s="64"/>
      <c r="L103" s="66"/>
      <c r="M103" s="67"/>
    </row>
    <row r="104" spans="2:13" ht="21">
      <c r="B104" s="56"/>
      <c r="C104" s="57"/>
      <c r="D104" s="58"/>
      <c r="E104" s="59"/>
      <c r="F104" s="60"/>
      <c r="I104" s="63"/>
      <c r="J104" s="64"/>
      <c r="L104" s="66"/>
      <c r="M104" s="67"/>
    </row>
    <row r="105" spans="2:13" ht="21">
      <c r="B105" s="56"/>
      <c r="C105" s="57"/>
      <c r="D105" s="58"/>
      <c r="E105" s="59"/>
      <c r="F105" s="60"/>
      <c r="I105" s="63"/>
      <c r="J105" s="64"/>
      <c r="L105" s="66"/>
      <c r="M105" s="67"/>
    </row>
    <row r="106" spans="2:13" ht="21">
      <c r="B106" s="56"/>
      <c r="C106" s="57"/>
      <c r="D106" s="58"/>
      <c r="E106" s="59"/>
      <c r="F106" s="60"/>
      <c r="I106" s="63"/>
      <c r="J106" s="64"/>
      <c r="L106" s="66"/>
      <c r="M106" s="67"/>
    </row>
    <row r="107" spans="2:13" ht="21">
      <c r="B107" s="56"/>
      <c r="C107" s="57"/>
      <c r="D107" s="58"/>
      <c r="E107" s="59"/>
      <c r="F107" s="60"/>
      <c r="I107" s="63"/>
      <c r="J107" s="64"/>
      <c r="L107" s="66"/>
      <c r="M107" s="67"/>
    </row>
    <row r="108" spans="2:13" ht="21">
      <c r="B108" s="56"/>
      <c r="C108" s="57"/>
      <c r="D108" s="58"/>
      <c r="I108" s="63"/>
      <c r="J108" s="64"/>
      <c r="L108" s="66"/>
      <c r="M108" s="67"/>
    </row>
    <row r="109" spans="2:13" ht="21">
      <c r="B109" s="56"/>
      <c r="C109" s="57"/>
      <c r="D109" s="58"/>
      <c r="E109" s="59"/>
      <c r="F109" s="60"/>
      <c r="I109" s="63"/>
      <c r="J109" s="64"/>
      <c r="L109" s="66"/>
      <c r="M109" s="67"/>
    </row>
    <row r="110" spans="2:13" ht="21">
      <c r="B110" s="56"/>
      <c r="C110" s="57"/>
      <c r="D110" s="58"/>
      <c r="E110" s="59"/>
      <c r="F110" s="60"/>
      <c r="I110" s="63"/>
      <c r="J110" s="64"/>
      <c r="L110" s="66"/>
      <c r="M110" s="67"/>
    </row>
    <row r="111" spans="2:13" ht="21">
      <c r="B111" s="56"/>
      <c r="C111" s="57"/>
      <c r="D111" s="58"/>
      <c r="E111" s="59"/>
      <c r="F111" s="60"/>
      <c r="I111" s="63"/>
      <c r="J111" s="64"/>
      <c r="L111" s="66"/>
      <c r="M111" s="67"/>
    </row>
    <row r="112" spans="2:13" ht="21">
      <c r="B112" s="56"/>
      <c r="C112" s="57"/>
      <c r="D112" s="58"/>
      <c r="E112" s="59"/>
      <c r="F112" s="60"/>
      <c r="I112" s="63"/>
      <c r="J112" s="64"/>
      <c r="L112" s="66"/>
      <c r="M112" s="67"/>
    </row>
    <row r="113" spans="2:13" ht="21">
      <c r="B113" s="56"/>
      <c r="D113" s="58"/>
      <c r="E113" s="59"/>
      <c r="F113" s="60"/>
      <c r="I113" s="63"/>
      <c r="J113" s="64"/>
      <c r="L113" s="66"/>
      <c r="M113" s="67"/>
    </row>
    <row r="114" spans="2:13" ht="21">
      <c r="B114" s="56"/>
      <c r="D114" s="72"/>
      <c r="E114" s="59"/>
      <c r="F114" s="60"/>
      <c r="I114" s="63"/>
      <c r="J114" s="64"/>
      <c r="L114" s="66"/>
      <c r="M114" s="67"/>
    </row>
    <row r="115" spans="2:13" ht="21">
      <c r="B115" s="56"/>
      <c r="C115" s="57"/>
      <c r="D115" s="58"/>
      <c r="E115" s="59"/>
      <c r="F115" s="60"/>
      <c r="I115" s="63"/>
      <c r="J115" s="64"/>
      <c r="L115" s="66"/>
      <c r="M115" s="67"/>
    </row>
    <row r="116" spans="2:13" ht="21">
      <c r="B116" s="56"/>
      <c r="C116" s="57"/>
      <c r="D116" s="58"/>
      <c r="E116" s="59"/>
      <c r="F116" s="60"/>
      <c r="I116" s="63"/>
      <c r="J116" s="64"/>
      <c r="L116" s="66"/>
      <c r="M116" s="67"/>
    </row>
    <row r="117" spans="2:13" ht="21">
      <c r="B117" s="56"/>
      <c r="C117" s="57"/>
      <c r="D117" s="58"/>
      <c r="E117" s="59"/>
      <c r="F117" s="60"/>
      <c r="I117" s="63"/>
      <c r="J117" s="64"/>
      <c r="L117" s="66"/>
      <c r="M117" s="67"/>
    </row>
    <row r="118" spans="2:13" ht="21">
      <c r="B118" s="56"/>
      <c r="C118" s="57"/>
      <c r="D118" s="58"/>
      <c r="E118" s="59"/>
      <c r="F118" s="60"/>
      <c r="I118" s="63"/>
      <c r="J118" s="64"/>
      <c r="L118" s="66"/>
      <c r="M118" s="67"/>
    </row>
    <row r="119" spans="2:13" ht="21">
      <c r="B119" s="56"/>
      <c r="C119" s="57"/>
      <c r="D119" s="58"/>
      <c r="E119" s="59"/>
      <c r="F119" s="60"/>
      <c r="I119" s="63"/>
      <c r="J119" s="64"/>
      <c r="L119" s="66"/>
      <c r="M119" s="67"/>
    </row>
    <row r="120" spans="2:13" ht="21">
      <c r="B120" s="56"/>
      <c r="C120" s="57"/>
      <c r="D120" s="58"/>
      <c r="E120" s="59"/>
      <c r="F120" s="60"/>
      <c r="I120" s="63"/>
      <c r="J120" s="64"/>
      <c r="L120" s="66"/>
      <c r="M120" s="67"/>
    </row>
    <row r="121" spans="2:13" ht="21">
      <c r="B121" s="56"/>
      <c r="C121" s="57"/>
      <c r="D121" s="58"/>
      <c r="E121" s="59"/>
      <c r="F121" s="60"/>
      <c r="I121" s="63"/>
      <c r="J121" s="64"/>
      <c r="L121" s="66"/>
      <c r="M121" s="67"/>
    </row>
    <row r="122" spans="2:13" ht="21">
      <c r="B122" s="56"/>
      <c r="C122" s="57"/>
      <c r="D122" s="58"/>
      <c r="E122" s="59"/>
      <c r="F122" s="60"/>
      <c r="I122" s="63"/>
      <c r="J122" s="64"/>
      <c r="L122" s="66"/>
      <c r="M122" s="67"/>
    </row>
    <row r="123" spans="2:13" ht="21">
      <c r="B123" s="56"/>
      <c r="C123" s="57"/>
      <c r="D123" s="58"/>
      <c r="E123" s="59"/>
      <c r="F123" s="60"/>
      <c r="I123" s="63"/>
      <c r="J123" s="64"/>
      <c r="L123" s="66"/>
      <c r="M123" s="67"/>
    </row>
    <row r="124" spans="2:13" ht="21">
      <c r="B124" s="56"/>
      <c r="C124" s="57"/>
      <c r="D124" s="58"/>
      <c r="E124" s="59"/>
      <c r="F124" s="60"/>
      <c r="I124" s="63"/>
      <c r="J124" s="64"/>
      <c r="L124" s="66"/>
      <c r="M124" s="67"/>
    </row>
    <row r="125" spans="2:13" ht="21">
      <c r="B125" s="56"/>
      <c r="C125" s="57"/>
      <c r="D125" s="58"/>
      <c r="E125" s="59"/>
      <c r="F125" s="60"/>
      <c r="I125" s="63"/>
      <c r="J125" s="64"/>
      <c r="L125" s="66"/>
      <c r="M125" s="67"/>
    </row>
    <row r="126" spans="2:13" ht="21">
      <c r="B126" s="56"/>
      <c r="C126" s="57"/>
      <c r="D126" s="58"/>
      <c r="E126" s="59"/>
      <c r="F126" s="60"/>
      <c r="I126" s="63"/>
      <c r="J126" s="64"/>
      <c r="L126" s="66"/>
      <c r="M126" s="67"/>
    </row>
    <row r="127" spans="2:13" ht="21">
      <c r="B127" s="56"/>
      <c r="C127" s="57"/>
      <c r="D127" s="58"/>
      <c r="F127" s="60"/>
      <c r="I127" s="63"/>
      <c r="J127" s="64"/>
      <c r="L127" s="66"/>
      <c r="M127" s="67"/>
    </row>
    <row r="128" spans="2:13" ht="21">
      <c r="B128" s="56"/>
      <c r="C128" s="57"/>
      <c r="D128" s="58"/>
      <c r="E128" s="59"/>
      <c r="F128" s="60"/>
      <c r="I128" s="63"/>
      <c r="J128" s="64"/>
      <c r="L128" s="66"/>
      <c r="M128" s="67"/>
    </row>
    <row r="129" spans="2:13" ht="21">
      <c r="B129" s="56"/>
      <c r="C129" s="57"/>
      <c r="D129" s="58"/>
      <c r="E129" s="59"/>
      <c r="F129" s="60"/>
      <c r="I129" s="63"/>
      <c r="J129" s="64"/>
      <c r="L129" s="66"/>
      <c r="M129" s="67"/>
    </row>
    <row r="130" spans="2:13" ht="21">
      <c r="B130" s="56"/>
      <c r="C130" s="57"/>
      <c r="D130" s="58"/>
      <c r="E130" s="59"/>
      <c r="F130" s="60"/>
      <c r="I130" s="63"/>
      <c r="J130" s="64"/>
      <c r="L130" s="66"/>
      <c r="M130" s="67"/>
    </row>
    <row r="131" spans="2:13" ht="21">
      <c r="B131" s="56"/>
      <c r="C131" s="57"/>
      <c r="D131" s="58"/>
      <c r="E131" s="59"/>
      <c r="F131" s="60"/>
      <c r="I131" s="63"/>
      <c r="J131" s="64"/>
      <c r="L131" s="66"/>
      <c r="M131" s="67"/>
    </row>
    <row r="132" spans="2:13" ht="21">
      <c r="B132" s="56"/>
      <c r="C132" s="57"/>
      <c r="D132" s="58"/>
      <c r="E132" s="59"/>
      <c r="F132" s="60"/>
      <c r="I132" s="63"/>
      <c r="J132" s="64"/>
      <c r="L132" s="66"/>
      <c r="M132" s="67"/>
    </row>
    <row r="133" spans="2:13" ht="21">
      <c r="B133" s="56"/>
      <c r="C133" s="57"/>
      <c r="D133" s="58"/>
      <c r="E133" s="59"/>
      <c r="F133" s="60"/>
      <c r="L133" s="66"/>
      <c r="M133" s="67"/>
    </row>
    <row r="134" spans="2:13" ht="21">
      <c r="B134" s="56"/>
      <c r="C134" s="57"/>
      <c r="D134" s="58"/>
      <c r="E134" s="59"/>
      <c r="F134" s="60"/>
      <c r="L134" s="66"/>
      <c r="M134" s="67"/>
    </row>
    <row r="135" spans="2:13" ht="21">
      <c r="B135" s="56"/>
      <c r="C135" s="57"/>
      <c r="E135" s="59"/>
      <c r="F135" s="60"/>
      <c r="L135" s="66"/>
      <c r="M135" s="67"/>
    </row>
    <row r="136" spans="2:13" ht="21">
      <c r="B136" s="56"/>
      <c r="C136" s="57"/>
      <c r="D136" s="58"/>
      <c r="E136" s="59"/>
      <c r="F136" s="60"/>
      <c r="I136" s="63"/>
      <c r="J136" s="64"/>
      <c r="L136" s="66"/>
      <c r="M136" s="67"/>
    </row>
    <row r="137" spans="2:13" ht="21">
      <c r="B137" s="56"/>
      <c r="C137" s="57"/>
      <c r="D137" s="58"/>
      <c r="E137" s="59"/>
      <c r="F137" s="60"/>
      <c r="L137" s="66"/>
      <c r="M137" s="67"/>
    </row>
    <row r="138" spans="2:13" ht="21">
      <c r="B138" s="56"/>
      <c r="C138" s="57"/>
      <c r="D138" s="58"/>
      <c r="E138" s="59"/>
      <c r="F138" s="60"/>
      <c r="I138" s="63"/>
      <c r="J138" s="64"/>
      <c r="L138" s="66"/>
      <c r="M138" s="67"/>
    </row>
    <row r="139" spans="2:13" ht="21">
      <c r="B139" s="56"/>
      <c r="C139" s="57"/>
      <c r="D139" s="58"/>
      <c r="F139" s="60"/>
      <c r="I139" s="63"/>
      <c r="J139" s="64"/>
      <c r="L139" s="66"/>
      <c r="M139" s="67"/>
    </row>
    <row r="140" spans="2:13" ht="21">
      <c r="B140" s="56"/>
      <c r="C140" s="57"/>
      <c r="D140" s="58"/>
      <c r="E140" s="59"/>
      <c r="F140" s="60"/>
      <c r="I140" s="63"/>
      <c r="J140" s="64"/>
      <c r="L140" s="66"/>
      <c r="M140" s="67"/>
    </row>
    <row r="141" spans="2:13" ht="21">
      <c r="B141" s="56"/>
      <c r="C141" s="57"/>
      <c r="D141" s="58"/>
      <c r="E141" s="59"/>
      <c r="F141" s="60"/>
      <c r="I141" s="63"/>
      <c r="J141" s="64"/>
      <c r="L141" s="66"/>
      <c r="M141" s="67"/>
    </row>
    <row r="142" spans="2:13" ht="21">
      <c r="B142" s="56"/>
      <c r="C142" s="57"/>
      <c r="D142" s="58"/>
      <c r="E142" s="59"/>
      <c r="F142" s="60"/>
      <c r="I142" s="63"/>
      <c r="J142" s="64"/>
      <c r="L142" s="66"/>
      <c r="M142" s="67"/>
    </row>
    <row r="143" spans="2:13" ht="21">
      <c r="B143" s="56"/>
      <c r="C143" s="57"/>
      <c r="D143" s="58"/>
      <c r="E143" s="59"/>
      <c r="F143" s="60"/>
      <c r="I143" s="63"/>
      <c r="J143" s="64"/>
      <c r="L143" s="66"/>
      <c r="M143" s="67"/>
    </row>
    <row r="144" spans="2:13" ht="21">
      <c r="B144" s="56"/>
      <c r="C144" s="57"/>
      <c r="D144" s="58"/>
      <c r="E144" s="59"/>
      <c r="F144" s="60"/>
      <c r="I144" s="63"/>
      <c r="J144" s="64"/>
      <c r="L144" s="66"/>
      <c r="M144" s="67"/>
    </row>
    <row r="145" spans="2:13" ht="21">
      <c r="B145" s="56"/>
      <c r="C145" s="57"/>
      <c r="D145" s="58"/>
      <c r="E145" s="59"/>
      <c r="F145" s="60"/>
      <c r="I145" s="63"/>
      <c r="J145" s="64"/>
      <c r="L145" s="66"/>
      <c r="M145" s="67"/>
    </row>
    <row r="146" spans="2:13" ht="21">
      <c r="B146" s="56"/>
      <c r="C146" s="57"/>
      <c r="D146" s="58"/>
      <c r="E146" s="59"/>
      <c r="F146" s="60"/>
      <c r="I146" s="63"/>
      <c r="J146" s="64"/>
      <c r="L146" s="66"/>
      <c r="M146" s="67"/>
    </row>
    <row r="147" spans="2:13" ht="21">
      <c r="B147" s="56"/>
      <c r="D147" s="72"/>
      <c r="E147" s="59"/>
      <c r="F147" s="60"/>
      <c r="I147" s="63"/>
      <c r="J147" s="64"/>
      <c r="L147" s="66"/>
      <c r="M147" s="67"/>
    </row>
    <row r="148" spans="2:13" ht="21">
      <c r="B148" s="56"/>
      <c r="C148" s="57"/>
      <c r="D148" s="58"/>
      <c r="E148" s="59"/>
      <c r="F148" s="60"/>
      <c r="I148" s="63"/>
      <c r="J148" s="64"/>
      <c r="L148" s="66"/>
      <c r="M148" s="67"/>
    </row>
    <row r="149" spans="2:13" ht="21">
      <c r="B149" s="56"/>
      <c r="C149" s="57"/>
      <c r="D149" s="58"/>
      <c r="E149" s="59"/>
      <c r="F149" s="60"/>
      <c r="I149" s="63"/>
      <c r="J149" s="64"/>
      <c r="L149" s="66"/>
      <c r="M149" s="67"/>
    </row>
    <row r="150" spans="2:13" ht="21">
      <c r="B150" s="56"/>
      <c r="C150" s="57"/>
      <c r="D150" s="58"/>
      <c r="E150" s="59"/>
      <c r="F150" s="60"/>
      <c r="I150" s="63"/>
      <c r="J150" s="64"/>
      <c r="L150" s="66"/>
      <c r="M150" s="67"/>
    </row>
    <row r="151" spans="2:13" ht="21">
      <c r="B151" s="56"/>
      <c r="D151" s="58"/>
      <c r="E151" s="59"/>
      <c r="F151" s="60"/>
      <c r="I151" s="63"/>
      <c r="J151" s="64"/>
      <c r="L151" s="66"/>
      <c r="M151" s="67"/>
    </row>
    <row r="152" spans="2:13" ht="21">
      <c r="B152" s="56"/>
      <c r="C152" s="57"/>
      <c r="D152" s="58"/>
      <c r="E152" s="59"/>
      <c r="F152" s="60"/>
      <c r="I152" s="63"/>
      <c r="J152" s="64"/>
      <c r="L152" s="66"/>
      <c r="M152" s="67"/>
    </row>
    <row r="153" spans="2:13" ht="21">
      <c r="B153" s="56"/>
      <c r="C153" s="57"/>
      <c r="D153" s="58"/>
      <c r="E153" s="59"/>
      <c r="F153" s="60"/>
      <c r="I153" s="63"/>
      <c r="J153" s="64"/>
      <c r="L153" s="66"/>
      <c r="M153" s="67"/>
    </row>
    <row r="154" spans="2:13" ht="21">
      <c r="B154" s="56"/>
      <c r="C154" s="57"/>
      <c r="D154" s="58"/>
      <c r="E154" s="59"/>
      <c r="F154" s="60"/>
      <c r="I154" s="63"/>
      <c r="J154" s="64"/>
      <c r="L154" s="66"/>
      <c r="M154" s="67"/>
    </row>
    <row r="155" spans="2:13" ht="21">
      <c r="B155" s="56"/>
      <c r="C155" s="57"/>
      <c r="D155" s="58"/>
      <c r="E155" s="59"/>
      <c r="F155" s="60"/>
      <c r="I155" s="63"/>
      <c r="J155" s="64"/>
      <c r="L155" s="66"/>
      <c r="M155" s="67"/>
    </row>
    <row r="156" spans="2:13" ht="21">
      <c r="B156" s="56"/>
      <c r="C156" s="57"/>
      <c r="D156" s="58"/>
      <c r="E156" s="59"/>
      <c r="F156" s="60"/>
      <c r="I156" s="63"/>
      <c r="J156" s="64"/>
      <c r="L156" s="66"/>
      <c r="M156" s="67"/>
    </row>
    <row r="157" spans="2:13" ht="21">
      <c r="B157" s="56"/>
      <c r="C157" s="57"/>
      <c r="D157" s="58"/>
      <c r="E157" s="59"/>
      <c r="F157" s="60"/>
      <c r="I157" s="63"/>
      <c r="J157" s="64"/>
      <c r="L157" s="66"/>
      <c r="M157" s="67"/>
    </row>
    <row r="158" spans="2:13" ht="21">
      <c r="B158" s="56"/>
      <c r="C158" s="57"/>
      <c r="D158" s="58"/>
      <c r="E158" s="59"/>
      <c r="F158" s="60"/>
      <c r="I158" s="63"/>
      <c r="J158" s="64"/>
      <c r="L158" s="66"/>
      <c r="M158" s="67"/>
    </row>
    <row r="159" spans="2:13" ht="21">
      <c r="B159" s="56"/>
      <c r="C159" s="57"/>
      <c r="D159" s="58"/>
      <c r="E159" s="59"/>
      <c r="F159" s="60"/>
      <c r="I159" s="63"/>
      <c r="J159" s="64"/>
      <c r="L159" s="66"/>
      <c r="M159" s="67"/>
    </row>
    <row r="160" spans="2:13" ht="21">
      <c r="B160" s="56"/>
      <c r="C160" s="57"/>
      <c r="D160" s="58"/>
      <c r="E160" s="59"/>
      <c r="F160" s="60"/>
      <c r="I160" s="63"/>
      <c r="J160" s="64"/>
      <c r="L160" s="66"/>
      <c r="M160" s="67"/>
    </row>
    <row r="161" spans="2:13" ht="21">
      <c r="B161" s="56"/>
      <c r="C161" s="57"/>
      <c r="D161" s="58"/>
      <c r="E161" s="59"/>
      <c r="F161" s="60"/>
      <c r="I161" s="63"/>
      <c r="J161" s="64"/>
      <c r="L161" s="66"/>
      <c r="M161" s="67"/>
    </row>
    <row r="162" spans="2:13" ht="21">
      <c r="B162" s="56"/>
      <c r="E162" s="59"/>
      <c r="F162" s="60"/>
      <c r="I162" s="63"/>
      <c r="J162" s="64"/>
      <c r="L162" s="66"/>
      <c r="M162" s="67"/>
    </row>
    <row r="163" spans="2:13" ht="21">
      <c r="B163" s="56"/>
      <c r="C163" s="57"/>
      <c r="D163" s="58"/>
      <c r="E163" s="59"/>
      <c r="F163" s="60"/>
      <c r="I163" s="63"/>
      <c r="J163" s="64"/>
      <c r="L163" s="66"/>
      <c r="M163" s="67"/>
    </row>
    <row r="164" spans="2:13" ht="21">
      <c r="B164" s="56"/>
      <c r="C164" s="57"/>
      <c r="D164" s="58"/>
      <c r="E164" s="59"/>
      <c r="F164" s="60"/>
      <c r="I164" s="63"/>
      <c r="J164" s="64"/>
      <c r="L164" s="66"/>
      <c r="M164" s="67"/>
    </row>
    <row r="165" spans="2:13" ht="21">
      <c r="B165" s="56"/>
      <c r="C165" s="57"/>
      <c r="D165" s="58"/>
      <c r="E165" s="59"/>
      <c r="F165" s="60"/>
      <c r="I165" s="63"/>
      <c r="J165" s="64"/>
      <c r="L165" s="66"/>
      <c r="M165" s="67"/>
    </row>
    <row r="166" spans="2:13" ht="21">
      <c r="B166" s="56"/>
      <c r="C166" s="57"/>
      <c r="D166" s="58"/>
      <c r="E166" s="59"/>
      <c r="F166" s="60"/>
      <c r="I166" s="63"/>
      <c r="J166" s="64"/>
      <c r="L166" s="66"/>
      <c r="M166" s="67"/>
    </row>
    <row r="167" spans="2:13" ht="21">
      <c r="B167" s="56"/>
      <c r="C167" s="57"/>
      <c r="D167" s="58"/>
      <c r="E167" s="59"/>
      <c r="F167" s="60"/>
      <c r="I167" s="63"/>
      <c r="J167" s="64"/>
      <c r="L167" s="66"/>
      <c r="M167" s="67"/>
    </row>
    <row r="168" spans="2:13" ht="21">
      <c r="B168" s="56"/>
      <c r="C168" s="57"/>
      <c r="D168" s="58"/>
      <c r="E168" s="59"/>
      <c r="F168" s="60"/>
      <c r="I168" s="63"/>
      <c r="J168" s="64"/>
      <c r="L168" s="66"/>
      <c r="M168" s="67"/>
    </row>
    <row r="169" spans="2:13" ht="21">
      <c r="B169" s="56"/>
      <c r="C169" s="57"/>
      <c r="D169" s="58"/>
      <c r="E169" s="59"/>
      <c r="F169" s="60"/>
      <c r="I169" s="63"/>
      <c r="J169" s="64"/>
      <c r="L169" s="66"/>
      <c r="M169" s="67"/>
    </row>
    <row r="170" spans="2:13" ht="21">
      <c r="B170" s="56"/>
      <c r="C170" s="57"/>
      <c r="D170" s="58"/>
      <c r="E170" s="59"/>
      <c r="F170" s="60"/>
      <c r="I170" s="63"/>
      <c r="J170" s="64"/>
      <c r="L170" s="66"/>
      <c r="M170" s="67"/>
    </row>
    <row r="171" spans="2:13" ht="21">
      <c r="B171" s="56"/>
      <c r="C171" s="57"/>
      <c r="D171" s="58"/>
      <c r="E171" s="59"/>
      <c r="F171" s="60"/>
      <c r="I171" s="63"/>
      <c r="J171" s="64"/>
      <c r="L171" s="66"/>
      <c r="M171" s="67"/>
    </row>
    <row r="172" spans="2:13" ht="21">
      <c r="B172" s="56"/>
      <c r="C172" s="57"/>
      <c r="D172" s="58"/>
      <c r="E172" s="59"/>
      <c r="F172" s="60"/>
      <c r="I172" s="63"/>
      <c r="J172" s="64"/>
      <c r="L172" s="66"/>
      <c r="M172" s="67"/>
    </row>
    <row r="173" spans="2:13" ht="21">
      <c r="B173" s="56"/>
      <c r="C173" s="57"/>
      <c r="D173" s="58"/>
      <c r="E173" s="59"/>
      <c r="F173" s="60"/>
      <c r="I173" s="63"/>
      <c r="J173" s="64"/>
      <c r="L173" s="66"/>
      <c r="M173" s="67"/>
    </row>
    <row r="174" spans="2:13" ht="21">
      <c r="B174" s="56"/>
      <c r="C174" s="57"/>
      <c r="D174" s="58"/>
      <c r="E174" s="59"/>
      <c r="F174" s="60"/>
      <c r="I174" s="63"/>
      <c r="J174" s="64"/>
      <c r="L174" s="66"/>
      <c r="M174" s="67"/>
    </row>
    <row r="175" spans="2:13" ht="21">
      <c r="B175" s="56"/>
      <c r="C175" s="57"/>
      <c r="D175" s="58"/>
      <c r="E175" s="59"/>
      <c r="F175" s="60"/>
      <c r="I175" s="63"/>
      <c r="J175" s="64"/>
      <c r="L175" s="66"/>
      <c r="M175" s="67"/>
    </row>
    <row r="176" spans="2:13" ht="21">
      <c r="B176" s="56"/>
      <c r="C176" s="57"/>
      <c r="D176" s="58"/>
      <c r="E176" s="59"/>
      <c r="F176" s="60"/>
      <c r="I176" s="63"/>
      <c r="J176" s="64"/>
      <c r="L176" s="66"/>
      <c r="M176" s="67"/>
    </row>
    <row r="177" spans="2:13" ht="21">
      <c r="B177" s="56"/>
      <c r="C177" s="57"/>
      <c r="D177" s="58"/>
      <c r="E177" s="59"/>
      <c r="F177" s="60"/>
      <c r="I177" s="63"/>
      <c r="J177" s="64"/>
      <c r="L177" s="66"/>
      <c r="M177" s="67"/>
    </row>
    <row r="178" spans="2:13" ht="21">
      <c r="B178" s="56"/>
      <c r="C178" s="57"/>
      <c r="D178" s="58"/>
      <c r="E178" s="59"/>
      <c r="F178" s="60"/>
      <c r="I178" s="63"/>
      <c r="J178" s="64"/>
      <c r="L178" s="66"/>
      <c r="M178" s="67"/>
    </row>
    <row r="179" spans="2:13" ht="21">
      <c r="B179" s="56"/>
      <c r="C179" s="57"/>
      <c r="D179" s="58"/>
      <c r="E179" s="59"/>
      <c r="F179" s="60"/>
      <c r="I179" s="63"/>
      <c r="J179" s="64"/>
      <c r="L179" s="66"/>
      <c r="M179" s="67"/>
    </row>
    <row r="180" spans="2:13" ht="21">
      <c r="B180" s="56"/>
      <c r="C180" s="57"/>
      <c r="D180" s="58"/>
      <c r="E180" s="59"/>
      <c r="F180" s="60"/>
      <c r="L180" s="66"/>
      <c r="M180" s="67"/>
    </row>
    <row r="181" spans="2:13" ht="21">
      <c r="B181" s="56"/>
      <c r="C181" s="57"/>
      <c r="D181" s="58"/>
      <c r="E181" s="59"/>
      <c r="F181" s="60"/>
      <c r="I181" s="63"/>
      <c r="J181" s="64"/>
      <c r="L181" s="66"/>
      <c r="M181" s="67"/>
    </row>
    <row r="182" spans="2:13" ht="21">
      <c r="B182" s="56"/>
      <c r="C182" s="57"/>
      <c r="D182" s="58"/>
      <c r="E182" s="59"/>
      <c r="F182" s="60"/>
      <c r="I182" s="63"/>
      <c r="J182" s="64"/>
      <c r="L182" s="66"/>
      <c r="M182" s="67"/>
    </row>
    <row r="183" spans="2:13" ht="21">
      <c r="B183" s="56"/>
      <c r="C183" s="57"/>
      <c r="D183" s="58"/>
      <c r="E183" s="59"/>
      <c r="F183" s="60"/>
      <c r="I183" s="63"/>
      <c r="J183" s="64"/>
      <c r="L183" s="66"/>
      <c r="M183" s="67"/>
    </row>
    <row r="184" spans="2:13" ht="21">
      <c r="B184" s="56"/>
      <c r="C184" s="57"/>
      <c r="D184" s="58"/>
      <c r="E184" s="59"/>
      <c r="F184" s="60"/>
      <c r="I184" s="63"/>
      <c r="J184" s="64"/>
      <c r="L184" s="66"/>
      <c r="M184" s="67"/>
    </row>
    <row r="185" spans="2:13" ht="21">
      <c r="B185" s="56"/>
      <c r="C185" s="57"/>
      <c r="D185" s="58"/>
      <c r="E185" s="59"/>
      <c r="F185" s="60"/>
      <c r="I185" s="63"/>
      <c r="J185" s="64"/>
      <c r="L185" s="66"/>
      <c r="M185" s="67"/>
    </row>
    <row r="186" spans="2:13" ht="21">
      <c r="B186" s="56"/>
      <c r="C186" s="57"/>
      <c r="D186" s="58"/>
      <c r="E186" s="59"/>
      <c r="F186" s="60"/>
      <c r="I186" s="63"/>
      <c r="J186" s="64"/>
      <c r="L186" s="66"/>
      <c r="M186" s="67"/>
    </row>
    <row r="187" spans="2:13" ht="21">
      <c r="B187" s="56"/>
      <c r="C187" s="57"/>
      <c r="D187" s="58"/>
      <c r="E187" s="59"/>
      <c r="F187" s="60"/>
      <c r="I187" s="63"/>
      <c r="J187" s="64"/>
      <c r="L187" s="66"/>
      <c r="M187" s="67"/>
    </row>
    <row r="188" spans="2:13" ht="21">
      <c r="B188" s="56"/>
      <c r="C188" s="57"/>
      <c r="D188" s="58"/>
      <c r="E188" s="59"/>
      <c r="F188" s="60"/>
      <c r="I188" s="63"/>
      <c r="J188" s="64"/>
      <c r="L188" s="66"/>
      <c r="M188" s="67"/>
    </row>
    <row r="189" spans="2:13" ht="21">
      <c r="B189" s="56"/>
      <c r="C189" s="57"/>
      <c r="D189" s="58"/>
      <c r="E189" s="59"/>
      <c r="F189" s="60"/>
      <c r="I189" s="63"/>
      <c r="J189" s="64"/>
      <c r="L189" s="66"/>
      <c r="M189" s="67"/>
    </row>
    <row r="190" spans="2:13" ht="21">
      <c r="B190" s="56"/>
      <c r="C190" s="57"/>
      <c r="D190" s="58"/>
      <c r="E190" s="59"/>
      <c r="F190" s="60"/>
      <c r="L190" s="66"/>
      <c r="M190" s="67"/>
    </row>
    <row r="191" spans="2:13" ht="21">
      <c r="B191" s="56"/>
      <c r="C191" s="57"/>
      <c r="D191" s="58"/>
      <c r="E191" s="59"/>
      <c r="F191" s="60"/>
      <c r="I191" s="63"/>
      <c r="J191" s="64"/>
      <c r="L191" s="66"/>
      <c r="M191" s="67"/>
    </row>
    <row r="192" spans="2:13" ht="21">
      <c r="B192" s="56"/>
      <c r="C192" s="57"/>
      <c r="D192" s="58"/>
      <c r="E192" s="59"/>
      <c r="F192" s="60"/>
      <c r="I192" s="63"/>
      <c r="J192" s="64"/>
      <c r="L192" s="66"/>
      <c r="M192" s="67"/>
    </row>
    <row r="193" spans="2:13" ht="21">
      <c r="B193" s="56"/>
      <c r="C193" s="57"/>
      <c r="D193" s="58"/>
      <c r="E193" s="59"/>
      <c r="F193" s="60"/>
      <c r="I193" s="63"/>
      <c r="J193" s="64"/>
      <c r="L193" s="66"/>
      <c r="M193" s="67"/>
    </row>
    <row r="194" spans="2:13" ht="21">
      <c r="B194" s="56"/>
      <c r="D194" s="58"/>
      <c r="E194" s="59"/>
      <c r="F194" s="60"/>
      <c r="I194" s="63"/>
      <c r="J194" s="64"/>
      <c r="L194" s="66"/>
      <c r="M194" s="67"/>
    </row>
    <row r="195" spans="2:13" ht="21">
      <c r="B195" s="56"/>
      <c r="C195" s="57"/>
      <c r="D195" s="58"/>
      <c r="E195" s="59"/>
      <c r="F195" s="60"/>
      <c r="I195" s="63"/>
      <c r="J195" s="64"/>
      <c r="L195" s="66"/>
      <c r="M195" s="67"/>
    </row>
    <row r="196" spans="2:13" ht="21">
      <c r="B196" s="56"/>
      <c r="C196" s="57"/>
      <c r="D196" s="58"/>
      <c r="E196" s="59"/>
      <c r="F196" s="60"/>
      <c r="I196" s="63"/>
      <c r="J196" s="64"/>
      <c r="L196" s="66"/>
      <c r="M196" s="67"/>
    </row>
    <row r="197" spans="2:13" ht="21">
      <c r="B197" s="56"/>
      <c r="D197" s="58"/>
      <c r="E197" s="59"/>
      <c r="F197" s="60"/>
      <c r="I197" s="63"/>
      <c r="J197" s="64"/>
      <c r="L197" s="66"/>
      <c r="M197" s="67"/>
    </row>
    <row r="198" spans="2:13" ht="21">
      <c r="B198" s="56"/>
      <c r="C198" s="57"/>
      <c r="D198" s="58"/>
      <c r="E198" s="59"/>
      <c r="F198" s="60"/>
      <c r="I198" s="63"/>
      <c r="J198" s="64"/>
      <c r="L198" s="66"/>
      <c r="M198" s="67"/>
    </row>
    <row r="199" spans="2:13" ht="21">
      <c r="B199" s="56"/>
      <c r="C199" s="57"/>
      <c r="D199" s="58"/>
      <c r="E199" s="59"/>
      <c r="F199" s="60"/>
      <c r="I199" s="63"/>
      <c r="J199" s="64"/>
      <c r="L199" s="66"/>
      <c r="M199" s="67"/>
    </row>
    <row r="200" spans="2:13" ht="21">
      <c r="B200" s="56"/>
      <c r="C200" s="57"/>
      <c r="D200" s="58"/>
      <c r="E200" s="59"/>
      <c r="F200" s="60"/>
      <c r="I200" s="63"/>
      <c r="J200" s="64"/>
      <c r="L200" s="66"/>
      <c r="M200" s="67"/>
    </row>
    <row r="201" spans="2:13" ht="21">
      <c r="B201" s="56"/>
      <c r="C201" s="57"/>
      <c r="D201" s="58"/>
      <c r="E201" s="59"/>
      <c r="F201" s="60"/>
      <c r="I201" s="63"/>
      <c r="J201" s="64"/>
      <c r="L201" s="66"/>
      <c r="M201" s="67"/>
    </row>
    <row r="202" spans="2:13" ht="21">
      <c r="B202" s="56"/>
      <c r="C202" s="57"/>
      <c r="D202" s="58"/>
      <c r="E202" s="59"/>
      <c r="F202" s="60"/>
      <c r="L202" s="66"/>
      <c r="M202" s="67"/>
    </row>
    <row r="203" spans="2:13" ht="21">
      <c r="B203" s="56"/>
      <c r="C203" s="57"/>
      <c r="D203" s="58"/>
      <c r="E203" s="59"/>
      <c r="F203" s="60"/>
      <c r="L203" s="66"/>
      <c r="M203" s="67"/>
    </row>
    <row r="204" spans="2:13" ht="21">
      <c r="B204" s="56"/>
      <c r="C204" s="57"/>
      <c r="D204" s="58"/>
      <c r="E204" s="59"/>
      <c r="F204" s="60"/>
      <c r="I204" s="63"/>
      <c r="J204" s="64"/>
      <c r="L204" s="66"/>
      <c r="M204" s="67"/>
    </row>
    <row r="205" spans="2:13" ht="21">
      <c r="B205" s="56"/>
      <c r="C205" s="57"/>
      <c r="D205" s="58"/>
      <c r="E205" s="59"/>
      <c r="F205" s="60"/>
      <c r="I205" s="63"/>
      <c r="J205" s="64"/>
      <c r="L205" s="66"/>
      <c r="M205" s="67"/>
    </row>
    <row r="206" spans="2:13" ht="21">
      <c r="B206" s="56"/>
      <c r="C206" s="57"/>
      <c r="D206" s="58"/>
      <c r="F206" s="73"/>
      <c r="I206" s="63"/>
      <c r="J206" s="64"/>
      <c r="L206" s="66"/>
      <c r="M206" s="67"/>
    </row>
    <row r="207" spans="2:13" ht="21">
      <c r="B207" s="56"/>
      <c r="D207" s="72"/>
      <c r="E207" s="59"/>
      <c r="F207" s="60"/>
      <c r="I207" s="63"/>
      <c r="J207" s="64"/>
      <c r="L207" s="66"/>
      <c r="M207" s="67"/>
    </row>
    <row r="208" spans="2:13" ht="21">
      <c r="B208" s="56"/>
      <c r="C208" s="57"/>
      <c r="D208" s="58"/>
      <c r="E208" s="59"/>
      <c r="F208" s="60"/>
      <c r="I208" s="63"/>
      <c r="J208" s="64"/>
      <c r="L208" s="66"/>
      <c r="M208" s="67"/>
    </row>
    <row r="209" spans="2:13" ht="21">
      <c r="B209" s="56"/>
      <c r="C209" s="57"/>
      <c r="D209" s="58"/>
      <c r="E209" s="59"/>
      <c r="F209" s="60"/>
      <c r="I209" s="63"/>
      <c r="J209" s="64"/>
      <c r="L209" s="66"/>
      <c r="M209" s="67"/>
    </row>
    <row r="210" spans="2:13" ht="21">
      <c r="B210" s="56"/>
      <c r="C210" s="57"/>
      <c r="D210" s="58"/>
      <c r="E210" s="59"/>
      <c r="F210" s="60"/>
      <c r="I210" s="63"/>
      <c r="J210" s="64"/>
      <c r="L210" s="66"/>
      <c r="M210" s="67"/>
    </row>
    <row r="211" spans="2:13" ht="21">
      <c r="B211" s="56"/>
      <c r="C211" s="57"/>
      <c r="D211" s="58"/>
      <c r="E211" s="59"/>
      <c r="F211" s="60"/>
      <c r="I211" s="63"/>
      <c r="J211" s="64"/>
      <c r="L211" s="66"/>
      <c r="M211" s="67"/>
    </row>
    <row r="212" spans="2:13" ht="21">
      <c r="B212" s="56"/>
      <c r="C212" s="57"/>
      <c r="D212" s="58"/>
      <c r="E212" s="59"/>
      <c r="F212" s="60"/>
      <c r="I212" s="63"/>
      <c r="J212" s="64"/>
      <c r="L212" s="66"/>
      <c r="M212" s="67"/>
    </row>
    <row r="213" spans="2:13" ht="21">
      <c r="B213" s="56"/>
      <c r="C213" s="57"/>
      <c r="D213" s="58"/>
      <c r="E213" s="59"/>
      <c r="F213" s="60"/>
      <c r="I213" s="63"/>
      <c r="J213" s="64"/>
      <c r="L213" s="66"/>
      <c r="M213" s="67"/>
    </row>
    <row r="214" spans="2:13" ht="21">
      <c r="B214" s="56"/>
      <c r="C214" s="57"/>
      <c r="D214" s="58"/>
      <c r="E214" s="59"/>
      <c r="F214" s="60"/>
      <c r="I214" s="63"/>
      <c r="J214" s="64"/>
      <c r="L214" s="66"/>
      <c r="M214" s="67"/>
    </row>
    <row r="215" spans="2:13" ht="21">
      <c r="B215" s="56"/>
      <c r="C215" s="57"/>
      <c r="D215" s="58"/>
      <c r="E215" s="59"/>
      <c r="F215" s="60"/>
      <c r="I215" s="63"/>
      <c r="J215" s="64"/>
      <c r="L215" s="66"/>
      <c r="M215" s="67"/>
    </row>
    <row r="216" spans="2:13" ht="21">
      <c r="B216" s="56"/>
      <c r="C216" s="57"/>
      <c r="D216" s="58"/>
      <c r="E216" s="59"/>
      <c r="F216" s="60"/>
      <c r="I216" s="63"/>
      <c r="J216" s="64"/>
      <c r="L216" s="66"/>
      <c r="M216" s="67"/>
    </row>
    <row r="217" spans="2:13" ht="21">
      <c r="B217" s="56"/>
      <c r="C217" s="57"/>
      <c r="D217" s="58"/>
      <c r="E217" s="59"/>
      <c r="F217" s="60"/>
      <c r="I217" s="63"/>
      <c r="J217" s="64"/>
      <c r="L217" s="66"/>
      <c r="M217" s="67"/>
    </row>
    <row r="218" spans="2:13" ht="21">
      <c r="B218" s="56"/>
      <c r="C218" s="57"/>
      <c r="D218" s="58"/>
      <c r="E218" s="59"/>
      <c r="F218" s="60"/>
      <c r="I218" s="63"/>
      <c r="J218" s="64"/>
      <c r="L218" s="66"/>
      <c r="M218" s="67"/>
    </row>
    <row r="219" spans="2:13" ht="21">
      <c r="B219" s="56"/>
      <c r="C219" s="57"/>
      <c r="D219" s="58"/>
      <c r="E219" s="59"/>
      <c r="F219" s="60"/>
      <c r="I219" s="63"/>
      <c r="J219" s="64"/>
      <c r="L219" s="66"/>
      <c r="M219" s="67"/>
    </row>
    <row r="220" spans="2:13" ht="21">
      <c r="B220" s="56"/>
      <c r="C220" s="57"/>
      <c r="D220" s="58"/>
      <c r="E220" s="59"/>
      <c r="F220" s="60"/>
      <c r="I220" s="63"/>
      <c r="J220" s="64"/>
      <c r="L220" s="66"/>
      <c r="M220" s="67"/>
    </row>
    <row r="221" spans="2:13" ht="21">
      <c r="B221" s="56"/>
      <c r="C221" s="57"/>
      <c r="D221" s="58"/>
      <c r="E221" s="59"/>
      <c r="F221" s="60"/>
      <c r="I221" s="63"/>
      <c r="J221" s="64"/>
      <c r="L221" s="66"/>
      <c r="M221" s="67"/>
    </row>
    <row r="222" spans="2:13" ht="21">
      <c r="B222" s="56"/>
      <c r="D222" s="58"/>
      <c r="E222" s="59"/>
      <c r="F222" s="60"/>
      <c r="I222" s="63"/>
      <c r="J222" s="64"/>
      <c r="L222" s="66"/>
      <c r="M222" s="67"/>
    </row>
    <row r="223" spans="2:13" ht="21">
      <c r="B223" s="56"/>
      <c r="C223" s="57"/>
      <c r="D223" s="58"/>
      <c r="E223" s="59"/>
      <c r="F223" s="60"/>
      <c r="I223" s="63"/>
      <c r="J223" s="64"/>
      <c r="L223" s="66"/>
      <c r="M223" s="67"/>
    </row>
    <row r="224" spans="2:13" ht="21">
      <c r="B224" s="56"/>
      <c r="C224" s="57"/>
      <c r="D224" s="58"/>
      <c r="E224" s="59"/>
      <c r="F224" s="60"/>
      <c r="I224" s="63"/>
      <c r="J224" s="64"/>
      <c r="L224" s="66"/>
      <c r="M224" s="67"/>
    </row>
    <row r="225" spans="2:13" ht="21">
      <c r="B225" s="56"/>
      <c r="C225" s="57"/>
      <c r="D225" s="58"/>
      <c r="E225" s="59"/>
      <c r="F225" s="60"/>
      <c r="I225" s="63"/>
      <c r="J225" s="64"/>
      <c r="L225" s="66"/>
      <c r="M225" s="67"/>
    </row>
    <row r="226" spans="2:13" ht="21">
      <c r="B226" s="56"/>
      <c r="C226" s="57"/>
      <c r="D226" s="58"/>
      <c r="E226" s="59"/>
      <c r="F226" s="60"/>
      <c r="I226" s="63"/>
      <c r="J226" s="64"/>
      <c r="L226" s="66"/>
      <c r="M226" s="67"/>
    </row>
    <row r="227" spans="2:13" ht="21">
      <c r="B227" s="56"/>
      <c r="C227" s="57"/>
      <c r="D227" s="58"/>
      <c r="E227" s="59"/>
      <c r="F227" s="60"/>
      <c r="I227" s="63"/>
      <c r="J227" s="64"/>
      <c r="L227" s="66"/>
      <c r="M227" s="67"/>
    </row>
    <row r="228" spans="2:13" ht="21">
      <c r="B228" s="56"/>
      <c r="C228" s="57"/>
      <c r="D228" s="58"/>
      <c r="E228" s="59"/>
      <c r="F228" s="60"/>
      <c r="I228" s="63"/>
      <c r="J228" s="64"/>
      <c r="L228" s="66"/>
      <c r="M228" s="67"/>
    </row>
    <row r="229" spans="2:13" ht="21">
      <c r="B229" s="56"/>
      <c r="C229" s="57"/>
      <c r="D229" s="58"/>
      <c r="E229" s="59"/>
      <c r="I229" s="63"/>
      <c r="J229" s="64"/>
      <c r="L229" s="66"/>
      <c r="M229" s="67"/>
    </row>
    <row r="230" spans="2:13" ht="21">
      <c r="B230" s="56"/>
      <c r="C230" s="57"/>
      <c r="D230" s="58"/>
      <c r="E230" s="59"/>
      <c r="F230" s="60"/>
      <c r="I230" s="63"/>
      <c r="J230" s="64"/>
      <c r="L230" s="66"/>
      <c r="M230" s="67"/>
    </row>
    <row r="231" spans="2:13" ht="21">
      <c r="B231" s="56"/>
      <c r="C231" s="57"/>
      <c r="D231" s="58"/>
      <c r="E231" s="59"/>
      <c r="F231" s="60"/>
      <c r="I231" s="63"/>
      <c r="J231" s="64"/>
      <c r="L231" s="66"/>
      <c r="M231" s="67"/>
    </row>
    <row r="232" spans="2:13" ht="21">
      <c r="B232" s="56"/>
      <c r="E232" s="59"/>
      <c r="F232" s="60"/>
      <c r="I232" s="63"/>
      <c r="J232" s="64"/>
      <c r="L232" s="66"/>
      <c r="M232" s="67"/>
    </row>
    <row r="233" spans="2:13" ht="21">
      <c r="B233" s="56"/>
      <c r="C233" s="57"/>
      <c r="D233" s="58"/>
      <c r="E233" s="59"/>
      <c r="F233" s="60"/>
      <c r="I233" s="63"/>
      <c r="J233" s="64"/>
      <c r="L233" s="66"/>
      <c r="M233" s="67"/>
    </row>
    <row r="234" spans="2:13" ht="21">
      <c r="B234" s="56"/>
      <c r="C234" s="57"/>
      <c r="D234" s="58"/>
      <c r="E234" s="59"/>
      <c r="F234" s="60"/>
      <c r="I234" s="63"/>
      <c r="J234" s="64"/>
      <c r="L234" s="66"/>
      <c r="M234" s="67"/>
    </row>
    <row r="235" spans="2:13" ht="21">
      <c r="B235" s="56"/>
      <c r="D235" s="58"/>
      <c r="E235" s="59"/>
      <c r="F235" s="60"/>
      <c r="I235" s="63"/>
      <c r="J235" s="64"/>
      <c r="L235" s="66"/>
      <c r="M235" s="67"/>
    </row>
    <row r="236" spans="2:13" ht="21">
      <c r="B236" s="56"/>
      <c r="C236" s="57"/>
      <c r="D236" s="58"/>
      <c r="E236" s="59"/>
      <c r="F236" s="60"/>
      <c r="I236" s="63"/>
      <c r="J236" s="64"/>
      <c r="L236" s="66"/>
      <c r="M236" s="67"/>
    </row>
    <row r="237" spans="2:13" ht="21">
      <c r="B237" s="56"/>
      <c r="C237" s="57"/>
      <c r="D237" s="58"/>
      <c r="E237" s="59"/>
      <c r="F237" s="60"/>
      <c r="I237" s="63"/>
      <c r="J237" s="64"/>
      <c r="L237" s="66"/>
      <c r="M237" s="67"/>
    </row>
    <row r="238" spans="2:13" ht="21">
      <c r="B238" s="56"/>
      <c r="C238" s="57"/>
      <c r="D238" s="58"/>
      <c r="E238" s="59"/>
      <c r="F238" s="60"/>
      <c r="I238" s="63"/>
      <c r="J238" s="64"/>
      <c r="L238" s="66"/>
      <c r="M238" s="67"/>
    </row>
    <row r="239" spans="2:13" ht="21">
      <c r="B239" s="56"/>
      <c r="C239" s="57"/>
      <c r="D239" s="58"/>
      <c r="E239" s="59"/>
      <c r="F239" s="60"/>
      <c r="I239" s="63"/>
      <c r="J239" s="64"/>
      <c r="L239" s="66"/>
      <c r="M239" s="67"/>
    </row>
    <row r="240" spans="2:13" ht="21">
      <c r="B240" s="56"/>
      <c r="C240" s="57"/>
      <c r="D240" s="58"/>
      <c r="E240" s="59"/>
      <c r="F240" s="60"/>
      <c r="I240" s="63"/>
      <c r="J240" s="64"/>
      <c r="L240" s="66"/>
      <c r="M240" s="67"/>
    </row>
    <row r="241" spans="2:13" ht="21">
      <c r="B241" s="56"/>
      <c r="E241" s="59"/>
      <c r="F241" s="60"/>
      <c r="I241" s="63"/>
      <c r="J241" s="64"/>
      <c r="L241" s="66"/>
      <c r="M241" s="67"/>
    </row>
    <row r="242" spans="2:13" ht="21">
      <c r="B242" s="56"/>
      <c r="C242" s="57"/>
      <c r="D242" s="58"/>
      <c r="E242" s="59"/>
      <c r="F242" s="60"/>
      <c r="I242" s="63"/>
      <c r="J242" s="64"/>
      <c r="L242" s="66"/>
      <c r="M242" s="67"/>
    </row>
    <row r="243" spans="2:13" ht="21">
      <c r="B243" s="56"/>
      <c r="C243" s="57"/>
      <c r="D243" s="58"/>
      <c r="E243" s="59"/>
      <c r="F243" s="60"/>
      <c r="I243" s="63"/>
      <c r="J243" s="64"/>
      <c r="L243" s="66"/>
      <c r="M243" s="67"/>
    </row>
    <row r="244" spans="2:13" ht="21">
      <c r="B244" s="56"/>
      <c r="C244" s="57"/>
      <c r="D244" s="58"/>
      <c r="E244" s="59"/>
      <c r="F244" s="60"/>
      <c r="I244" s="63"/>
      <c r="J244" s="64"/>
      <c r="L244" s="66"/>
      <c r="M244" s="67"/>
    </row>
    <row r="245" spans="2:13" ht="21">
      <c r="B245" s="56"/>
      <c r="C245" s="57"/>
      <c r="D245" s="58"/>
      <c r="E245" s="59"/>
      <c r="F245" s="60"/>
      <c r="I245" s="63"/>
      <c r="J245" s="64"/>
      <c r="L245" s="66"/>
      <c r="M245" s="67"/>
    </row>
    <row r="246" spans="2:13" ht="21">
      <c r="B246" s="56"/>
      <c r="C246" s="57"/>
      <c r="D246" s="58"/>
      <c r="E246" s="59"/>
      <c r="F246" s="60"/>
      <c r="I246" s="63"/>
      <c r="J246" s="64"/>
      <c r="L246" s="66"/>
      <c r="M246" s="67"/>
    </row>
    <row r="247" spans="2:13" ht="21">
      <c r="B247" s="56"/>
      <c r="C247" s="57"/>
      <c r="D247" s="58"/>
      <c r="E247" s="59"/>
      <c r="F247" s="60"/>
      <c r="I247" s="63"/>
      <c r="J247" s="64"/>
      <c r="L247" s="66"/>
      <c r="M247" s="67"/>
    </row>
    <row r="248" spans="2:13" ht="21">
      <c r="B248" s="56"/>
      <c r="C248" s="57"/>
      <c r="D248" s="58"/>
      <c r="E248" s="59"/>
      <c r="F248" s="60"/>
      <c r="I248" s="63"/>
      <c r="J248" s="64"/>
      <c r="L248" s="66"/>
      <c r="M248" s="67"/>
    </row>
    <row r="249" spans="2:13" ht="21">
      <c r="B249" s="56"/>
      <c r="C249" s="57"/>
      <c r="D249" s="58"/>
      <c r="E249" s="59"/>
      <c r="F249" s="60"/>
      <c r="I249" s="63"/>
      <c r="J249" s="64"/>
      <c r="L249" s="66"/>
      <c r="M249" s="67"/>
    </row>
    <row r="250" spans="2:13" ht="21">
      <c r="B250" s="56"/>
      <c r="C250" s="57"/>
      <c r="D250" s="58"/>
      <c r="E250" s="59"/>
      <c r="F250" s="60"/>
      <c r="I250" s="63"/>
      <c r="J250" s="64"/>
      <c r="L250" s="66"/>
      <c r="M250" s="67"/>
    </row>
    <row r="251" spans="2:13" ht="21">
      <c r="B251" s="56"/>
      <c r="D251" s="58"/>
      <c r="E251" s="59"/>
      <c r="F251" s="60"/>
      <c r="I251" s="63"/>
      <c r="J251" s="64"/>
      <c r="L251" s="66"/>
      <c r="M251" s="67"/>
    </row>
    <row r="252" spans="2:13" ht="21">
      <c r="B252" s="56"/>
      <c r="C252" s="57"/>
      <c r="D252" s="58"/>
      <c r="E252" s="59"/>
      <c r="F252" s="60"/>
      <c r="I252" s="63"/>
      <c r="J252" s="64"/>
      <c r="L252" s="66"/>
      <c r="M252" s="67"/>
    </row>
    <row r="253" spans="2:13" ht="21">
      <c r="B253" s="56"/>
      <c r="C253" s="57"/>
      <c r="D253" s="58"/>
      <c r="F253" s="60"/>
      <c r="I253" s="63"/>
      <c r="J253" s="64"/>
      <c r="L253" s="66"/>
      <c r="M253" s="67"/>
    </row>
    <row r="254" spans="2:13" ht="21">
      <c r="B254" s="56"/>
      <c r="C254" s="57"/>
      <c r="D254" s="58"/>
      <c r="E254" s="59"/>
      <c r="F254" s="60"/>
      <c r="I254" s="63"/>
      <c r="J254" s="64"/>
      <c r="L254" s="66"/>
      <c r="M254" s="67"/>
    </row>
    <row r="255" spans="2:13" ht="21">
      <c r="B255" s="56"/>
      <c r="C255" s="57"/>
      <c r="D255" s="58"/>
      <c r="E255" s="59"/>
      <c r="F255" s="60"/>
      <c r="I255" s="63"/>
      <c r="J255" s="64"/>
      <c r="L255" s="66"/>
      <c r="M255" s="67"/>
    </row>
    <row r="256" spans="2:13" ht="21">
      <c r="B256" s="56"/>
      <c r="C256" s="57"/>
      <c r="D256" s="58"/>
      <c r="E256" s="59"/>
      <c r="F256" s="60"/>
      <c r="I256" s="63"/>
      <c r="J256" s="64"/>
      <c r="L256" s="66"/>
      <c r="M256" s="67"/>
    </row>
    <row r="257" spans="2:13" ht="21">
      <c r="B257" s="56"/>
      <c r="C257" s="57"/>
      <c r="D257" s="58"/>
      <c r="F257" s="60"/>
      <c r="I257" s="63"/>
      <c r="J257" s="64"/>
      <c r="L257" s="66"/>
      <c r="M257" s="67"/>
    </row>
    <row r="258" spans="2:13" ht="21">
      <c r="B258" s="56"/>
      <c r="C258" s="57"/>
      <c r="D258" s="58"/>
      <c r="E258" s="59"/>
      <c r="F258" s="60"/>
      <c r="I258" s="63"/>
      <c r="J258" s="64"/>
      <c r="L258" s="66"/>
      <c r="M258" s="67"/>
    </row>
    <row r="259" spans="2:13" ht="21">
      <c r="B259" s="56"/>
      <c r="C259" s="57"/>
      <c r="D259" s="58"/>
      <c r="E259" s="59"/>
      <c r="F259" s="60"/>
      <c r="I259" s="63"/>
      <c r="J259" s="64"/>
      <c r="L259" s="66"/>
      <c r="M259" s="67"/>
    </row>
    <row r="260" spans="2:13" ht="21">
      <c r="B260" s="56"/>
      <c r="C260" s="57"/>
      <c r="D260" s="58"/>
      <c r="E260" s="59"/>
      <c r="F260" s="60"/>
      <c r="I260" s="63"/>
      <c r="J260" s="64"/>
      <c r="L260" s="66"/>
      <c r="M260" s="67"/>
    </row>
    <row r="261" spans="2:13" ht="21">
      <c r="B261" s="56"/>
      <c r="C261" s="57"/>
      <c r="D261" s="58"/>
      <c r="E261" s="59"/>
      <c r="F261" s="60"/>
      <c r="I261" s="63"/>
      <c r="J261" s="64"/>
      <c r="L261" s="66"/>
      <c r="M261" s="67"/>
    </row>
    <row r="262" spans="2:13" ht="21">
      <c r="B262" s="56"/>
      <c r="C262" s="57"/>
      <c r="D262" s="58"/>
      <c r="E262" s="59"/>
      <c r="F262" s="60"/>
      <c r="I262" s="63"/>
      <c r="J262" s="64"/>
      <c r="L262" s="66"/>
      <c r="M262" s="67"/>
    </row>
    <row r="263" spans="2:13" ht="21">
      <c r="B263" s="56"/>
      <c r="C263" s="57"/>
      <c r="D263" s="58"/>
      <c r="E263" s="59"/>
      <c r="F263" s="60"/>
      <c r="I263" s="63"/>
      <c r="J263" s="64"/>
      <c r="L263" s="66"/>
      <c r="M263" s="67"/>
    </row>
    <row r="264" spans="2:13" ht="21">
      <c r="B264" s="56"/>
      <c r="C264" s="57"/>
      <c r="D264" s="58"/>
      <c r="E264" s="59"/>
      <c r="F264" s="60"/>
      <c r="I264" s="63"/>
      <c r="J264" s="64"/>
      <c r="L264" s="66"/>
      <c r="M264" s="67"/>
    </row>
    <row r="265" spans="2:13" ht="21">
      <c r="B265" s="56"/>
      <c r="C265" s="57"/>
      <c r="D265" s="58"/>
      <c r="E265" s="59"/>
      <c r="F265" s="60"/>
      <c r="I265" s="63"/>
      <c r="J265" s="64"/>
      <c r="L265" s="66"/>
      <c r="M265" s="67"/>
    </row>
    <row r="266" spans="2:13" ht="21">
      <c r="B266" s="56"/>
      <c r="D266" s="58"/>
      <c r="E266" s="59"/>
      <c r="F266" s="60"/>
      <c r="I266" s="63"/>
      <c r="J266" s="64"/>
      <c r="L266" s="66"/>
      <c r="M266" s="67"/>
    </row>
    <row r="267" spans="2:13" ht="21">
      <c r="B267" s="56"/>
      <c r="C267" s="57"/>
      <c r="D267" s="58"/>
      <c r="F267" s="73"/>
      <c r="L267" s="66"/>
      <c r="M267" s="67"/>
    </row>
    <row r="268" spans="2:13" ht="21">
      <c r="B268" s="56"/>
      <c r="C268" s="57"/>
      <c r="D268" s="58"/>
      <c r="E268" s="59"/>
      <c r="F268" s="60"/>
      <c r="I268" s="63"/>
      <c r="J268" s="64"/>
      <c r="L268" s="66"/>
      <c r="M268" s="67"/>
    </row>
    <row r="269" spans="2:13" ht="21">
      <c r="B269" s="56"/>
      <c r="C269" s="57"/>
      <c r="D269" s="58"/>
      <c r="E269" s="59"/>
      <c r="F269" s="60"/>
      <c r="I269" s="63"/>
      <c r="J269" s="64"/>
      <c r="L269" s="66"/>
      <c r="M269" s="67"/>
    </row>
    <row r="270" spans="2:13" ht="21">
      <c r="B270" s="56"/>
      <c r="C270" s="57"/>
      <c r="D270" s="58"/>
      <c r="E270" s="59"/>
      <c r="F270" s="60"/>
      <c r="I270" s="63"/>
      <c r="J270" s="64"/>
      <c r="L270" s="66"/>
      <c r="M270" s="67"/>
    </row>
    <row r="271" spans="2:13" ht="21">
      <c r="B271" s="56"/>
      <c r="C271" s="57"/>
      <c r="D271" s="58"/>
      <c r="E271" s="59"/>
      <c r="F271" s="60"/>
      <c r="I271" s="63"/>
      <c r="J271" s="64"/>
      <c r="L271" s="66"/>
      <c r="M271" s="67"/>
    </row>
    <row r="272" spans="2:13" ht="21">
      <c r="B272" s="56"/>
      <c r="C272" s="57"/>
      <c r="D272" s="58"/>
      <c r="E272" s="59"/>
      <c r="F272" s="60"/>
      <c r="I272" s="63"/>
      <c r="J272" s="64"/>
      <c r="L272" s="66"/>
      <c r="M272" s="67"/>
    </row>
    <row r="273" spans="2:13" ht="21">
      <c r="B273" s="56"/>
      <c r="C273" s="57"/>
      <c r="D273" s="58"/>
      <c r="E273" s="59"/>
      <c r="F273" s="60"/>
      <c r="I273" s="63"/>
      <c r="J273" s="64"/>
      <c r="L273" s="66"/>
      <c r="M273" s="67"/>
    </row>
    <row r="274" spans="2:13" ht="21">
      <c r="B274" s="56"/>
      <c r="C274" s="57"/>
      <c r="D274" s="58"/>
      <c r="E274" s="59"/>
      <c r="F274" s="60"/>
      <c r="I274" s="63"/>
      <c r="J274" s="64"/>
      <c r="L274" s="66"/>
      <c r="M274" s="67"/>
    </row>
    <row r="275" spans="2:13" ht="21">
      <c r="B275" s="56"/>
      <c r="C275" s="57"/>
      <c r="D275" s="58"/>
      <c r="E275" s="59"/>
      <c r="F275" s="60"/>
      <c r="I275" s="63"/>
      <c r="J275" s="64"/>
      <c r="L275" s="66"/>
      <c r="M275" s="67"/>
    </row>
    <row r="276" spans="2:13" ht="21">
      <c r="B276" s="56"/>
      <c r="C276" s="57"/>
      <c r="D276" s="58"/>
      <c r="E276" s="59"/>
      <c r="F276" s="60"/>
      <c r="I276" s="63"/>
      <c r="J276" s="64"/>
      <c r="L276" s="66"/>
      <c r="M276" s="67"/>
    </row>
    <row r="277" spans="2:13" ht="21">
      <c r="B277" s="56"/>
      <c r="C277" s="57"/>
      <c r="D277" s="58"/>
      <c r="E277" s="59"/>
      <c r="F277" s="60"/>
      <c r="I277" s="63"/>
      <c r="J277" s="64"/>
      <c r="L277" s="66"/>
      <c r="M277" s="67"/>
    </row>
    <row r="278" spans="2:13" ht="21">
      <c r="B278" s="56"/>
      <c r="C278" s="57"/>
      <c r="D278" s="58"/>
      <c r="E278" s="59"/>
      <c r="F278" s="60"/>
      <c r="I278" s="63"/>
      <c r="J278" s="64"/>
      <c r="L278" s="66"/>
      <c r="M278" s="67"/>
    </row>
    <row r="279" spans="2:13" ht="21">
      <c r="B279" s="56"/>
      <c r="C279" s="57"/>
      <c r="D279" s="58"/>
      <c r="E279" s="59"/>
      <c r="F279" s="60"/>
      <c r="I279" s="63"/>
      <c r="J279" s="64"/>
      <c r="L279" s="66"/>
      <c r="M279" s="67"/>
    </row>
    <row r="280" spans="2:13" ht="21">
      <c r="B280" s="56"/>
      <c r="C280" s="57"/>
      <c r="D280" s="58"/>
      <c r="E280" s="59"/>
      <c r="F280" s="60"/>
      <c r="I280" s="63"/>
      <c r="J280" s="64"/>
      <c r="L280" s="66"/>
      <c r="M280" s="67"/>
    </row>
    <row r="281" spans="2:13" ht="21">
      <c r="B281" s="56"/>
      <c r="C281" s="57"/>
      <c r="D281" s="58"/>
      <c r="E281" s="59"/>
      <c r="F281" s="60"/>
      <c r="I281" s="63"/>
      <c r="J281" s="64"/>
      <c r="L281" s="66"/>
      <c r="M281" s="67"/>
    </row>
    <row r="282" spans="2:13" ht="21">
      <c r="B282" s="56"/>
      <c r="C282" s="57"/>
      <c r="D282" s="58"/>
      <c r="E282" s="59"/>
      <c r="F282" s="60"/>
      <c r="I282" s="63"/>
      <c r="J282" s="64"/>
      <c r="L282" s="66"/>
      <c r="M282" s="67"/>
    </row>
    <row r="283" spans="2:13" ht="21">
      <c r="B283" s="56"/>
      <c r="C283" s="57"/>
      <c r="D283" s="58"/>
      <c r="E283" s="59"/>
      <c r="F283" s="60"/>
      <c r="I283" s="63"/>
      <c r="J283" s="64"/>
      <c r="L283" s="66"/>
      <c r="M283" s="67"/>
    </row>
    <row r="284" spans="2:13" ht="21">
      <c r="B284" s="56"/>
      <c r="C284" s="57"/>
      <c r="D284" s="58"/>
      <c r="E284" s="59"/>
      <c r="F284" s="60"/>
      <c r="I284" s="63"/>
      <c r="J284" s="64"/>
      <c r="L284" s="66"/>
      <c r="M284" s="67"/>
    </row>
    <row r="285" spans="2:13" ht="21">
      <c r="B285" s="56"/>
      <c r="C285" s="57"/>
      <c r="D285" s="58"/>
      <c r="E285" s="59"/>
      <c r="F285" s="60"/>
      <c r="I285" s="63"/>
      <c r="J285" s="64"/>
      <c r="L285" s="66"/>
      <c r="M285" s="67"/>
    </row>
    <row r="286" spans="2:13" ht="21">
      <c r="B286" s="56"/>
      <c r="C286" s="57"/>
      <c r="D286" s="58"/>
      <c r="E286" s="59"/>
      <c r="F286" s="60"/>
      <c r="I286" s="63"/>
      <c r="J286" s="64"/>
      <c r="L286" s="66"/>
      <c r="M286" s="67"/>
    </row>
    <row r="287" spans="2:13" ht="21">
      <c r="B287" s="56"/>
      <c r="C287" s="57"/>
      <c r="D287" s="58"/>
      <c r="E287" s="59"/>
      <c r="F287" s="60"/>
      <c r="I287" s="63"/>
      <c r="J287" s="64"/>
      <c r="L287" s="66"/>
      <c r="M287" s="67"/>
    </row>
    <row r="288" spans="2:13" ht="21">
      <c r="B288" s="56"/>
      <c r="C288" s="57"/>
      <c r="D288" s="58"/>
      <c r="E288" s="59"/>
      <c r="F288" s="60"/>
      <c r="I288" s="63"/>
      <c r="J288" s="64"/>
      <c r="L288" s="66"/>
      <c r="M288" s="67"/>
    </row>
    <row r="289" spans="2:13" ht="21">
      <c r="B289" s="56"/>
      <c r="C289" s="57"/>
      <c r="D289" s="58"/>
      <c r="E289" s="59"/>
      <c r="I289" s="63"/>
      <c r="J289" s="64"/>
      <c r="L289" s="66"/>
      <c r="M289" s="67"/>
    </row>
    <row r="290" spans="2:13" ht="21">
      <c r="B290" s="56"/>
      <c r="C290" s="57"/>
      <c r="D290" s="58"/>
      <c r="E290" s="59"/>
      <c r="F290" s="60"/>
      <c r="I290" s="63"/>
      <c r="J290" s="64"/>
      <c r="L290" s="66"/>
      <c r="M290" s="67"/>
    </row>
    <row r="291" spans="2:13" ht="21">
      <c r="B291" s="56"/>
      <c r="C291" s="57"/>
      <c r="D291" s="58"/>
      <c r="E291" s="59"/>
      <c r="F291" s="60"/>
      <c r="I291" s="63"/>
      <c r="J291" s="64"/>
      <c r="L291" s="66"/>
      <c r="M291" s="67"/>
    </row>
    <row r="292" spans="2:13" ht="21">
      <c r="B292" s="56"/>
      <c r="C292" s="57"/>
      <c r="D292" s="58"/>
      <c r="E292" s="59"/>
      <c r="F292" s="60"/>
      <c r="I292" s="63"/>
      <c r="J292" s="64"/>
      <c r="L292" s="66"/>
      <c r="M292" s="67"/>
    </row>
    <row r="293" spans="2:13" ht="21">
      <c r="B293" s="56"/>
      <c r="C293" s="57"/>
      <c r="D293" s="58"/>
      <c r="E293" s="59"/>
      <c r="F293" s="60"/>
      <c r="I293" s="63"/>
      <c r="J293" s="64"/>
      <c r="L293" s="66"/>
      <c r="M293" s="67"/>
    </row>
    <row r="294" spans="2:13" ht="21">
      <c r="B294" s="56"/>
      <c r="C294" s="57"/>
      <c r="D294" s="58"/>
      <c r="E294" s="59"/>
      <c r="F294" s="60"/>
      <c r="I294" s="63"/>
      <c r="J294" s="64"/>
      <c r="L294" s="66"/>
      <c r="M294" s="67"/>
    </row>
    <row r="295" spans="2:13" ht="21">
      <c r="B295" s="56"/>
      <c r="C295" s="57"/>
      <c r="D295" s="58"/>
      <c r="E295" s="59"/>
      <c r="F295" s="60"/>
      <c r="I295" s="63"/>
      <c r="J295" s="64"/>
      <c r="L295" s="66"/>
      <c r="M295" s="67"/>
    </row>
    <row r="296" spans="2:13" ht="21">
      <c r="B296" s="56"/>
      <c r="C296" s="57"/>
      <c r="D296" s="58"/>
      <c r="E296" s="59"/>
      <c r="F296" s="60"/>
      <c r="I296" s="63"/>
      <c r="J296" s="64"/>
      <c r="L296" s="66"/>
      <c r="M296" s="67"/>
    </row>
    <row r="297" spans="2:13" ht="21">
      <c r="B297" s="56"/>
      <c r="C297" s="57"/>
      <c r="D297" s="58"/>
      <c r="E297" s="59"/>
      <c r="F297" s="60"/>
      <c r="I297" s="63"/>
      <c r="J297" s="64"/>
      <c r="L297" s="66"/>
      <c r="M297" s="67"/>
    </row>
    <row r="298" spans="2:13" ht="21">
      <c r="B298" s="56"/>
      <c r="C298" s="57"/>
      <c r="D298" s="58"/>
      <c r="E298" s="59"/>
      <c r="F298" s="60"/>
      <c r="I298" s="63"/>
      <c r="J298" s="64"/>
      <c r="L298" s="66"/>
      <c r="M298" s="67"/>
    </row>
    <row r="299" spans="2:13" ht="21">
      <c r="B299" s="56"/>
      <c r="C299" s="57"/>
      <c r="D299" s="58"/>
      <c r="E299" s="59"/>
      <c r="F299" s="60"/>
      <c r="I299" s="63"/>
      <c r="J299" s="64"/>
      <c r="L299" s="66"/>
      <c r="M299" s="67"/>
    </row>
    <row r="300" spans="2:13" ht="21">
      <c r="B300" s="56"/>
      <c r="C300" s="57"/>
      <c r="D300" s="58"/>
      <c r="E300" s="59"/>
      <c r="F300" s="60"/>
      <c r="I300" s="63"/>
      <c r="J300" s="64"/>
      <c r="L300" s="66"/>
      <c r="M300" s="67"/>
    </row>
    <row r="301" spans="2:13" ht="21">
      <c r="B301" s="56"/>
      <c r="C301" s="57"/>
      <c r="D301" s="58"/>
      <c r="E301" s="59"/>
      <c r="F301" s="60"/>
      <c r="I301" s="63"/>
      <c r="J301" s="64"/>
      <c r="L301" s="66"/>
      <c r="M301" s="67"/>
    </row>
    <row r="302" spans="2:13" ht="21">
      <c r="B302" s="56"/>
      <c r="C302" s="57"/>
      <c r="D302" s="58"/>
      <c r="I302" s="63"/>
      <c r="J302" s="64"/>
      <c r="L302" s="66"/>
      <c r="M302" s="67"/>
    </row>
    <row r="303" spans="2:13" ht="21">
      <c r="B303" s="56"/>
      <c r="C303" s="57"/>
      <c r="D303" s="58"/>
      <c r="E303" s="59"/>
      <c r="F303" s="60"/>
      <c r="I303" s="63"/>
      <c r="J303" s="64"/>
      <c r="L303" s="66"/>
      <c r="M303" s="67"/>
    </row>
    <row r="304" spans="2:13" ht="21">
      <c r="B304" s="56"/>
      <c r="D304" s="72"/>
      <c r="E304" s="59"/>
      <c r="F304" s="60"/>
      <c r="I304" s="63"/>
      <c r="J304" s="64"/>
      <c r="L304" s="66"/>
      <c r="M304" s="67"/>
    </row>
    <row r="305" spans="2:13" ht="21">
      <c r="B305" s="56"/>
      <c r="D305" s="72"/>
      <c r="E305" s="59"/>
      <c r="F305" s="60"/>
      <c r="I305" s="63"/>
      <c r="J305" s="64"/>
      <c r="L305" s="66"/>
      <c r="M305" s="67"/>
    </row>
    <row r="306" spans="2:13" ht="21">
      <c r="B306" s="56"/>
      <c r="C306" s="57"/>
      <c r="D306" s="58"/>
      <c r="E306" s="59"/>
      <c r="F306" s="60"/>
      <c r="I306" s="63"/>
      <c r="J306" s="64"/>
      <c r="L306" s="66"/>
      <c r="M306" s="67"/>
    </row>
    <row r="307" spans="2:13" ht="21">
      <c r="B307" s="56"/>
      <c r="C307" s="57"/>
      <c r="D307" s="58"/>
      <c r="E307" s="59"/>
      <c r="F307" s="60"/>
      <c r="I307" s="63"/>
      <c r="J307" s="64"/>
      <c r="L307" s="66"/>
      <c r="M307" s="67"/>
    </row>
    <row r="308" spans="2:13" ht="21">
      <c r="B308" s="56"/>
      <c r="C308" s="57"/>
      <c r="D308" s="58"/>
      <c r="E308" s="59"/>
      <c r="F308" s="60"/>
      <c r="I308" s="63"/>
      <c r="J308" s="64"/>
      <c r="L308" s="66"/>
      <c r="M308" s="67"/>
    </row>
    <row r="309" spans="2:13" ht="21">
      <c r="B309" s="56"/>
      <c r="D309" s="58"/>
      <c r="E309" s="59"/>
      <c r="F309" s="60"/>
      <c r="I309" s="63"/>
      <c r="J309" s="64"/>
      <c r="L309" s="66"/>
      <c r="M309" s="67"/>
    </row>
    <row r="310" spans="2:13" ht="21">
      <c r="B310" s="56"/>
      <c r="C310" s="57"/>
      <c r="D310" s="58"/>
      <c r="E310" s="59"/>
      <c r="F310" s="60"/>
      <c r="I310" s="63"/>
      <c r="J310" s="64"/>
      <c r="L310" s="66"/>
      <c r="M310" s="67"/>
    </row>
    <row r="311" spans="2:13" ht="21">
      <c r="B311" s="56"/>
      <c r="C311" s="57"/>
      <c r="D311" s="58"/>
      <c r="E311" s="59"/>
      <c r="F311" s="60"/>
      <c r="I311" s="63"/>
      <c r="J311" s="64"/>
      <c r="L311" s="66"/>
      <c r="M311" s="67"/>
    </row>
    <row r="312" spans="2:13" ht="21">
      <c r="B312" s="56"/>
      <c r="C312" s="57"/>
      <c r="D312" s="58"/>
      <c r="E312" s="59"/>
      <c r="F312" s="60"/>
      <c r="I312" s="63"/>
      <c r="J312" s="64"/>
      <c r="L312" s="66"/>
      <c r="M312" s="67"/>
    </row>
    <row r="313" spans="2:13" ht="21">
      <c r="B313" s="56"/>
      <c r="C313" s="57"/>
      <c r="D313" s="58"/>
      <c r="E313" s="59"/>
      <c r="F313" s="60"/>
      <c r="I313" s="63"/>
      <c r="J313" s="64"/>
      <c r="L313" s="66"/>
      <c r="M313" s="67"/>
    </row>
    <row r="314" spans="2:13" ht="21">
      <c r="B314" s="56"/>
      <c r="C314" s="57"/>
      <c r="D314" s="58"/>
      <c r="E314" s="59"/>
      <c r="F314" s="60"/>
      <c r="I314" s="63"/>
      <c r="J314" s="64"/>
      <c r="L314" s="66"/>
      <c r="M314" s="67"/>
    </row>
    <row r="315" spans="2:13" ht="21">
      <c r="B315" s="56"/>
      <c r="C315" s="57"/>
      <c r="D315" s="58"/>
      <c r="E315" s="59"/>
      <c r="F315" s="60"/>
      <c r="I315" s="63"/>
      <c r="J315" s="64"/>
      <c r="L315" s="66"/>
      <c r="M315" s="67"/>
    </row>
    <row r="316" spans="2:13" ht="21">
      <c r="B316" s="56"/>
      <c r="C316" s="57"/>
      <c r="D316" s="58"/>
      <c r="E316" s="59"/>
      <c r="F316" s="60"/>
      <c r="I316" s="63"/>
      <c r="J316" s="64"/>
      <c r="L316" s="66"/>
      <c r="M316" s="67"/>
    </row>
    <row r="317" spans="2:13" ht="21">
      <c r="B317" s="56"/>
      <c r="C317" s="57"/>
      <c r="D317" s="58"/>
      <c r="E317" s="59"/>
      <c r="F317" s="60"/>
      <c r="I317" s="63"/>
      <c r="J317" s="64"/>
      <c r="L317" s="66"/>
      <c r="M317" s="67"/>
    </row>
    <row r="318" spans="2:13" ht="21">
      <c r="B318" s="56"/>
      <c r="C318" s="57"/>
      <c r="D318" s="58"/>
      <c r="E318" s="59"/>
      <c r="F318" s="60"/>
      <c r="I318" s="63"/>
      <c r="J318" s="64"/>
      <c r="L318" s="66"/>
      <c r="M318" s="67"/>
    </row>
    <row r="319" spans="2:13" ht="21">
      <c r="B319" s="56"/>
      <c r="C319" s="57"/>
      <c r="D319" s="58"/>
      <c r="E319" s="59"/>
      <c r="F319" s="60"/>
      <c r="I319" s="63"/>
      <c r="J319" s="64"/>
      <c r="L319" s="66"/>
      <c r="M319" s="67"/>
    </row>
    <row r="320" spans="2:13" ht="21">
      <c r="B320" s="56"/>
      <c r="C320" s="57"/>
      <c r="D320" s="58"/>
      <c r="E320" s="59"/>
      <c r="F320" s="60"/>
      <c r="I320" s="63"/>
      <c r="J320" s="64"/>
      <c r="L320" s="66"/>
      <c r="M320" s="67"/>
    </row>
    <row r="321" spans="2:13" ht="21">
      <c r="B321" s="56"/>
      <c r="C321" s="57"/>
      <c r="D321" s="58"/>
      <c r="E321" s="59"/>
      <c r="F321" s="60"/>
      <c r="I321" s="63"/>
      <c r="J321" s="64"/>
      <c r="L321" s="66"/>
      <c r="M321" s="67"/>
    </row>
    <row r="322" spans="2:13" ht="21">
      <c r="B322" s="56"/>
      <c r="D322" s="58"/>
      <c r="E322" s="59"/>
      <c r="F322" s="60"/>
      <c r="I322" s="63"/>
      <c r="J322" s="64"/>
      <c r="L322" s="66"/>
      <c r="M322" s="67"/>
    </row>
    <row r="323" spans="2:13" ht="21">
      <c r="B323" s="56"/>
      <c r="C323" s="57"/>
      <c r="D323" s="58"/>
      <c r="E323" s="59"/>
      <c r="F323" s="60"/>
      <c r="I323" s="63"/>
      <c r="J323" s="64"/>
      <c r="L323" s="66"/>
      <c r="M323" s="67"/>
    </row>
    <row r="324" spans="2:13" ht="21">
      <c r="B324" s="56"/>
      <c r="C324" s="57"/>
      <c r="D324" s="58"/>
      <c r="E324" s="59"/>
      <c r="F324" s="60"/>
      <c r="I324" s="63"/>
      <c r="J324" s="64"/>
      <c r="L324" s="66"/>
      <c r="M324" s="67"/>
    </row>
    <row r="325" spans="2:13" ht="21">
      <c r="B325" s="56"/>
      <c r="C325" s="57"/>
      <c r="D325" s="58"/>
      <c r="E325" s="59"/>
      <c r="F325" s="60"/>
      <c r="I325" s="63"/>
      <c r="J325" s="64"/>
      <c r="L325" s="66"/>
      <c r="M325" s="67"/>
    </row>
    <row r="326" spans="2:13" ht="21">
      <c r="B326" s="56"/>
      <c r="C326" s="57"/>
      <c r="D326" s="58"/>
      <c r="E326" s="59"/>
      <c r="F326" s="60"/>
      <c r="I326" s="63"/>
      <c r="J326" s="64"/>
      <c r="L326" s="66"/>
      <c r="M326" s="67"/>
    </row>
    <row r="327" spans="2:13" ht="21">
      <c r="B327" s="56"/>
      <c r="C327" s="57"/>
      <c r="D327" s="58"/>
      <c r="E327" s="59"/>
      <c r="F327" s="60"/>
      <c r="L327" s="66"/>
      <c r="M327" s="67"/>
    </row>
    <row r="328" spans="2:13" ht="21">
      <c r="B328" s="56"/>
      <c r="C328" s="57"/>
      <c r="D328" s="58"/>
      <c r="E328" s="59"/>
      <c r="F328" s="60"/>
      <c r="I328" s="63"/>
      <c r="J328" s="64"/>
      <c r="L328" s="66"/>
      <c r="M328" s="67"/>
    </row>
    <row r="329" spans="2:13" ht="21">
      <c r="B329" s="56"/>
      <c r="C329" s="57"/>
      <c r="D329" s="58"/>
      <c r="F329" s="60"/>
      <c r="I329" s="63"/>
      <c r="J329" s="64"/>
      <c r="L329" s="66"/>
      <c r="M329" s="67"/>
    </row>
    <row r="330" spans="2:13" ht="21">
      <c r="B330" s="56"/>
      <c r="C330" s="57"/>
      <c r="D330" s="58"/>
      <c r="E330" s="59"/>
      <c r="F330" s="60"/>
      <c r="I330" s="63"/>
      <c r="J330" s="64"/>
      <c r="L330" s="66"/>
      <c r="M330" s="67"/>
    </row>
    <row r="331" spans="2:13" ht="21">
      <c r="B331" s="56"/>
      <c r="C331" s="57"/>
      <c r="D331" s="58"/>
      <c r="F331" s="73"/>
      <c r="I331" s="63"/>
      <c r="J331" s="64"/>
      <c r="L331" s="66"/>
      <c r="M331" s="67"/>
    </row>
    <row r="332" spans="2:13" ht="21">
      <c r="B332" s="56"/>
      <c r="C332" s="57"/>
      <c r="D332" s="58"/>
      <c r="F332" s="73"/>
      <c r="I332" s="63"/>
      <c r="J332" s="64"/>
      <c r="L332" s="66"/>
      <c r="M332" s="67"/>
    </row>
    <row r="333" spans="2:13" ht="21">
      <c r="B333" s="56"/>
      <c r="C333" s="57"/>
      <c r="D333" s="58"/>
      <c r="E333" s="59"/>
      <c r="F333" s="60"/>
      <c r="I333" s="63"/>
      <c r="J333" s="64"/>
      <c r="L333" s="66"/>
      <c r="M333" s="67"/>
    </row>
    <row r="334" spans="2:13" ht="21">
      <c r="B334" s="56"/>
      <c r="C334" s="57"/>
      <c r="D334" s="58"/>
      <c r="E334" s="59"/>
      <c r="F334" s="60"/>
      <c r="I334" s="63"/>
      <c r="J334" s="64"/>
      <c r="L334" s="66"/>
      <c r="M334" s="67"/>
    </row>
    <row r="335" spans="2:13" ht="21">
      <c r="B335" s="56"/>
      <c r="C335" s="57"/>
      <c r="D335" s="58"/>
      <c r="E335" s="59"/>
      <c r="F335" s="60"/>
      <c r="I335" s="63"/>
      <c r="J335" s="64"/>
      <c r="L335" s="66"/>
      <c r="M335" s="67"/>
    </row>
    <row r="336" spans="2:13" ht="21">
      <c r="B336" s="56"/>
      <c r="C336" s="57"/>
      <c r="D336" s="58"/>
      <c r="E336" s="59"/>
      <c r="F336" s="60"/>
      <c r="I336" s="63"/>
      <c r="J336" s="64"/>
      <c r="L336" s="66"/>
      <c r="M336" s="67"/>
    </row>
    <row r="337" spans="2:13" ht="21">
      <c r="B337" s="56"/>
      <c r="C337" s="57"/>
      <c r="D337" s="58"/>
      <c r="E337" s="59"/>
      <c r="F337" s="60"/>
      <c r="I337" s="63"/>
      <c r="J337" s="64"/>
      <c r="L337" s="66"/>
      <c r="M337" s="67"/>
    </row>
    <row r="338" spans="2:13" ht="21">
      <c r="B338" s="56"/>
      <c r="C338" s="57"/>
      <c r="D338" s="58"/>
      <c r="E338" s="59"/>
      <c r="F338" s="60"/>
      <c r="I338" s="63"/>
      <c r="J338" s="64"/>
      <c r="L338" s="66"/>
      <c r="M338" s="67"/>
    </row>
    <row r="339" spans="2:13" ht="21">
      <c r="B339" s="56"/>
      <c r="C339" s="57"/>
      <c r="D339" s="58"/>
      <c r="E339" s="59"/>
      <c r="F339" s="60"/>
      <c r="I339" s="63"/>
      <c r="J339" s="64"/>
      <c r="L339" s="66"/>
      <c r="M339" s="67"/>
    </row>
    <row r="340" spans="2:13" ht="21">
      <c r="B340" s="56"/>
      <c r="C340" s="57"/>
      <c r="D340" s="58"/>
      <c r="E340" s="59"/>
      <c r="F340" s="60"/>
      <c r="I340" s="63"/>
      <c r="J340" s="64"/>
      <c r="L340" s="66"/>
      <c r="M340" s="67"/>
    </row>
    <row r="341" spans="2:13" ht="21">
      <c r="B341" s="56"/>
      <c r="C341" s="57"/>
      <c r="D341" s="58"/>
      <c r="E341" s="59"/>
      <c r="F341" s="60"/>
      <c r="I341" s="63"/>
      <c r="J341" s="64"/>
      <c r="L341" s="66"/>
      <c r="M341" s="67"/>
    </row>
    <row r="342" spans="2:13" ht="21">
      <c r="B342" s="56"/>
      <c r="C342" s="57"/>
      <c r="D342" s="58"/>
      <c r="E342" s="59"/>
      <c r="F342" s="60"/>
      <c r="I342" s="63"/>
      <c r="J342" s="64"/>
      <c r="L342" s="66"/>
      <c r="M342" s="67"/>
    </row>
    <row r="343" spans="2:13" ht="21">
      <c r="B343" s="56"/>
      <c r="C343" s="57"/>
      <c r="D343" s="58"/>
      <c r="E343" s="59"/>
      <c r="F343" s="60"/>
      <c r="I343" s="63"/>
      <c r="J343" s="64"/>
      <c r="L343" s="66"/>
      <c r="M343" s="67"/>
    </row>
    <row r="344" spans="2:13" ht="21">
      <c r="B344" s="56"/>
      <c r="C344" s="57"/>
      <c r="D344" s="58"/>
      <c r="E344" s="59"/>
      <c r="F344" s="60"/>
      <c r="I344" s="63"/>
      <c r="J344" s="64"/>
      <c r="L344" s="66"/>
      <c r="M344" s="67"/>
    </row>
    <row r="345" spans="2:13" ht="21">
      <c r="B345" s="56"/>
      <c r="C345" s="57"/>
      <c r="D345" s="58"/>
      <c r="E345" s="59"/>
      <c r="F345" s="60"/>
      <c r="I345" s="63"/>
      <c r="J345" s="64"/>
      <c r="L345" s="66"/>
      <c r="M345" s="67"/>
    </row>
    <row r="346" spans="2:13" ht="21">
      <c r="B346" s="56"/>
      <c r="C346" s="57"/>
      <c r="D346" s="58"/>
      <c r="E346" s="59"/>
      <c r="F346" s="60"/>
      <c r="I346" s="63"/>
      <c r="J346" s="64"/>
      <c r="L346" s="66"/>
      <c r="M346" s="67"/>
    </row>
    <row r="347" spans="2:13" ht="21">
      <c r="B347" s="56"/>
      <c r="C347" s="57"/>
      <c r="D347" s="58"/>
      <c r="E347" s="59"/>
      <c r="F347" s="60"/>
      <c r="I347" s="63"/>
      <c r="J347" s="64"/>
      <c r="L347" s="66"/>
      <c r="M347" s="67"/>
    </row>
    <row r="348" spans="2:13" ht="21">
      <c r="B348" s="56"/>
      <c r="C348" s="57"/>
      <c r="D348" s="58"/>
      <c r="E348" s="59"/>
      <c r="F348" s="60"/>
      <c r="I348" s="63"/>
      <c r="J348" s="64"/>
      <c r="L348" s="66"/>
      <c r="M348" s="67"/>
    </row>
    <row r="349" spans="2:13" ht="21">
      <c r="B349" s="56"/>
      <c r="C349" s="57"/>
      <c r="D349" s="58"/>
      <c r="I349" s="63"/>
      <c r="J349" s="64"/>
      <c r="L349" s="66"/>
      <c r="M349" s="67"/>
    </row>
    <row r="350" spans="2:13" ht="21">
      <c r="B350" s="56"/>
      <c r="C350" s="57"/>
      <c r="D350" s="58"/>
      <c r="E350" s="59"/>
      <c r="F350" s="60"/>
      <c r="I350" s="63"/>
      <c r="J350" s="64"/>
      <c r="L350" s="66"/>
      <c r="M350" s="67"/>
    </row>
    <row r="351" spans="2:13" ht="21">
      <c r="B351" s="56"/>
      <c r="C351" s="57"/>
      <c r="E351" s="59"/>
      <c r="F351" s="60"/>
      <c r="I351" s="63"/>
      <c r="J351" s="64"/>
      <c r="L351" s="66"/>
      <c r="M351" s="67"/>
    </row>
    <row r="352" spans="2:13" ht="21">
      <c r="B352" s="56"/>
      <c r="C352" s="57"/>
      <c r="D352" s="58"/>
      <c r="E352" s="59"/>
      <c r="F352" s="60"/>
      <c r="I352" s="63"/>
      <c r="J352" s="64"/>
      <c r="L352" s="66"/>
      <c r="M352" s="67"/>
    </row>
    <row r="353" spans="2:13" ht="21">
      <c r="B353" s="56"/>
      <c r="C353" s="57"/>
      <c r="D353" s="58"/>
      <c r="E353" s="59"/>
      <c r="F353" s="60"/>
      <c r="I353" s="63"/>
      <c r="J353" s="64"/>
      <c r="L353" s="66"/>
      <c r="M353" s="67"/>
    </row>
    <row r="354" spans="2:13" ht="21">
      <c r="B354" s="56"/>
      <c r="C354" s="57"/>
      <c r="D354" s="58"/>
      <c r="E354" s="59"/>
      <c r="F354" s="60"/>
      <c r="I354" s="63"/>
      <c r="J354" s="64"/>
      <c r="L354" s="66"/>
      <c r="M354" s="67"/>
    </row>
    <row r="355" spans="2:13" ht="21">
      <c r="B355" s="56"/>
      <c r="C355" s="57"/>
      <c r="D355" s="58"/>
      <c r="E355" s="59"/>
      <c r="F355" s="60"/>
      <c r="I355" s="63"/>
      <c r="J355" s="64"/>
      <c r="L355" s="66"/>
      <c r="M355" s="67"/>
    </row>
    <row r="356" spans="3:6" ht="21">
      <c r="C356" s="57"/>
      <c r="D356" s="58"/>
      <c r="E356" s="59"/>
      <c r="F356" s="60"/>
    </row>
    <row r="357" spans="2:13" ht="21">
      <c r="B357" s="56"/>
      <c r="C357" s="57"/>
      <c r="D357" s="58"/>
      <c r="E357" s="59"/>
      <c r="F357" s="60"/>
      <c r="I357" s="63"/>
      <c r="J357" s="64"/>
      <c r="L357" s="66"/>
      <c r="M357" s="67"/>
    </row>
    <row r="358" spans="2:13" ht="21">
      <c r="B358" s="56"/>
      <c r="C358" s="57"/>
      <c r="D358" s="58"/>
      <c r="E358" s="59"/>
      <c r="F358" s="60"/>
      <c r="I358" s="63"/>
      <c r="J358" s="64"/>
      <c r="L358" s="66"/>
      <c r="M358" s="67"/>
    </row>
    <row r="359" spans="2:13" ht="21">
      <c r="B359" s="56"/>
      <c r="C359" s="57"/>
      <c r="D359" s="58"/>
      <c r="E359" s="59"/>
      <c r="F359" s="60"/>
      <c r="I359" s="63"/>
      <c r="J359" s="64"/>
      <c r="L359" s="66"/>
      <c r="M359" s="67"/>
    </row>
    <row r="360" spans="2:13" ht="21">
      <c r="B360" s="56"/>
      <c r="C360" s="57"/>
      <c r="D360" s="58"/>
      <c r="E360" s="59"/>
      <c r="F360" s="60"/>
      <c r="I360" s="63"/>
      <c r="J360" s="64"/>
      <c r="L360" s="66"/>
      <c r="M360" s="67"/>
    </row>
    <row r="361" spans="2:13" ht="21">
      <c r="B361" s="56"/>
      <c r="C361" s="57"/>
      <c r="D361" s="58"/>
      <c r="E361" s="59"/>
      <c r="F361" s="60"/>
      <c r="I361" s="63"/>
      <c r="J361" s="64"/>
      <c r="L361" s="66"/>
      <c r="M361" s="67"/>
    </row>
    <row r="362" spans="2:13" ht="21">
      <c r="B362" s="56"/>
      <c r="C362" s="57"/>
      <c r="D362" s="58"/>
      <c r="E362" s="59"/>
      <c r="F362" s="60"/>
      <c r="I362" s="63"/>
      <c r="J362" s="64"/>
      <c r="L362" s="66"/>
      <c r="M362" s="67"/>
    </row>
    <row r="363" spans="2:13" ht="21">
      <c r="B363" s="56"/>
      <c r="C363" s="57"/>
      <c r="D363" s="58"/>
      <c r="E363" s="59"/>
      <c r="F363" s="60"/>
      <c r="I363" s="63"/>
      <c r="J363" s="64"/>
      <c r="L363" s="66"/>
      <c r="M363" s="67"/>
    </row>
    <row r="364" spans="2:13" ht="21">
      <c r="B364" s="56"/>
      <c r="C364" s="57"/>
      <c r="D364" s="58"/>
      <c r="E364" s="59"/>
      <c r="F364" s="60"/>
      <c r="I364" s="63"/>
      <c r="J364" s="64"/>
      <c r="L364" s="66"/>
      <c r="M364" s="67"/>
    </row>
    <row r="365" spans="2:13" ht="21">
      <c r="B365" s="56"/>
      <c r="E365" s="59"/>
      <c r="F365" s="60"/>
      <c r="I365" s="63"/>
      <c r="J365" s="64"/>
      <c r="L365" s="66"/>
      <c r="M365" s="67"/>
    </row>
    <row r="366" spans="2:13" ht="21">
      <c r="B366" s="56"/>
      <c r="C366" s="57"/>
      <c r="D366" s="58"/>
      <c r="I366" s="63"/>
      <c r="J366" s="64"/>
      <c r="L366" s="66"/>
      <c r="M366" s="67"/>
    </row>
    <row r="367" spans="2:13" ht="21">
      <c r="B367" s="56"/>
      <c r="E367" s="59"/>
      <c r="F367" s="60"/>
      <c r="I367" s="63"/>
      <c r="J367" s="64"/>
      <c r="L367" s="66"/>
      <c r="M367" s="67"/>
    </row>
    <row r="368" spans="2:13" ht="21">
      <c r="B368" s="56"/>
      <c r="C368" s="57"/>
      <c r="D368" s="58"/>
      <c r="E368" s="59"/>
      <c r="F368" s="60"/>
      <c r="I368" s="63"/>
      <c r="J368" s="64"/>
      <c r="L368" s="66"/>
      <c r="M368" s="67"/>
    </row>
    <row r="369" spans="2:13" ht="21">
      <c r="B369" s="56"/>
      <c r="C369" s="57"/>
      <c r="D369" s="58"/>
      <c r="E369" s="59"/>
      <c r="F369" s="60"/>
      <c r="I369" s="63"/>
      <c r="J369" s="64"/>
      <c r="L369" s="66"/>
      <c r="M369" s="67"/>
    </row>
    <row r="370" spans="2:13" ht="21">
      <c r="B370" s="56"/>
      <c r="C370" s="57"/>
      <c r="D370" s="58"/>
      <c r="E370" s="59"/>
      <c r="F370" s="60"/>
      <c r="I370" s="63"/>
      <c r="J370" s="64"/>
      <c r="L370" s="66"/>
      <c r="M370" s="67"/>
    </row>
    <row r="371" spans="2:13" ht="21">
      <c r="B371" s="56"/>
      <c r="C371" s="57"/>
      <c r="D371" s="58"/>
      <c r="E371" s="59"/>
      <c r="F371" s="60"/>
      <c r="I371" s="63"/>
      <c r="J371" s="64"/>
      <c r="L371" s="66"/>
      <c r="M371" s="67"/>
    </row>
    <row r="372" spans="2:13" ht="21">
      <c r="B372" s="56"/>
      <c r="C372" s="57"/>
      <c r="D372" s="58"/>
      <c r="E372" s="59"/>
      <c r="F372" s="60"/>
      <c r="I372" s="63"/>
      <c r="J372" s="64"/>
      <c r="L372" s="66"/>
      <c r="M372" s="67"/>
    </row>
    <row r="373" spans="2:13" ht="21">
      <c r="B373" s="56"/>
      <c r="C373" s="57"/>
      <c r="D373" s="58"/>
      <c r="E373" s="59"/>
      <c r="F373" s="60"/>
      <c r="L373" s="66"/>
      <c r="M373" s="67"/>
    </row>
    <row r="374" spans="2:13" ht="21">
      <c r="B374" s="56"/>
      <c r="C374" s="57"/>
      <c r="D374" s="58"/>
      <c r="E374" s="59"/>
      <c r="F374" s="60"/>
      <c r="I374" s="63"/>
      <c r="J374" s="64"/>
      <c r="L374" s="66"/>
      <c r="M374" s="67"/>
    </row>
    <row r="375" spans="2:13" ht="21">
      <c r="B375" s="56"/>
      <c r="C375" s="57"/>
      <c r="D375" s="58"/>
      <c r="E375" s="59"/>
      <c r="F375" s="60"/>
      <c r="I375" s="63"/>
      <c r="J375" s="64"/>
      <c r="L375" s="66"/>
      <c r="M375" s="67"/>
    </row>
    <row r="376" spans="2:13" ht="21">
      <c r="B376" s="56"/>
      <c r="C376" s="57"/>
      <c r="D376" s="58"/>
      <c r="F376" s="60"/>
      <c r="I376" s="63"/>
      <c r="J376" s="64"/>
      <c r="L376" s="66"/>
      <c r="M376" s="67"/>
    </row>
    <row r="377" spans="2:13" ht="21">
      <c r="B377" s="56"/>
      <c r="C377" s="57"/>
      <c r="D377" s="58"/>
      <c r="E377" s="59"/>
      <c r="F377" s="60"/>
      <c r="I377" s="63"/>
      <c r="J377" s="64"/>
      <c r="L377" s="66"/>
      <c r="M377" s="67"/>
    </row>
    <row r="378" spans="2:13" ht="21">
      <c r="B378" s="56"/>
      <c r="C378" s="57"/>
      <c r="D378" s="58"/>
      <c r="E378" s="59"/>
      <c r="F378" s="60"/>
      <c r="I378" s="63"/>
      <c r="J378" s="64"/>
      <c r="L378" s="66"/>
      <c r="M378" s="67"/>
    </row>
    <row r="379" spans="2:13" ht="21">
      <c r="B379" s="56"/>
      <c r="C379" s="57"/>
      <c r="D379" s="58"/>
      <c r="E379" s="59"/>
      <c r="F379" s="60"/>
      <c r="I379" s="63"/>
      <c r="J379" s="64"/>
      <c r="L379" s="66"/>
      <c r="M379" s="67"/>
    </row>
    <row r="380" spans="2:13" ht="21">
      <c r="B380" s="56"/>
      <c r="C380" s="57"/>
      <c r="D380" s="58"/>
      <c r="E380" s="59"/>
      <c r="F380" s="60"/>
      <c r="I380" s="63"/>
      <c r="J380" s="64"/>
      <c r="L380" s="66"/>
      <c r="M380" s="67"/>
    </row>
    <row r="381" spans="2:13" ht="21">
      <c r="B381" s="56"/>
      <c r="C381" s="57"/>
      <c r="D381" s="58"/>
      <c r="E381" s="59"/>
      <c r="F381" s="60"/>
      <c r="I381" s="63"/>
      <c r="J381" s="64"/>
      <c r="L381" s="66"/>
      <c r="M381" s="67"/>
    </row>
    <row r="382" spans="2:13" ht="21">
      <c r="B382" s="56"/>
      <c r="D382" s="58"/>
      <c r="E382" s="59"/>
      <c r="F382" s="60"/>
      <c r="I382" s="63"/>
      <c r="J382" s="64"/>
      <c r="L382" s="66"/>
      <c r="M382" s="67"/>
    </row>
    <row r="383" spans="2:13" ht="21">
      <c r="B383" s="56"/>
      <c r="C383" s="57"/>
      <c r="D383" s="58"/>
      <c r="E383" s="59"/>
      <c r="F383" s="60"/>
      <c r="I383" s="63"/>
      <c r="J383" s="64"/>
      <c r="L383" s="66"/>
      <c r="M383" s="67"/>
    </row>
    <row r="384" spans="2:13" ht="21">
      <c r="B384" s="56"/>
      <c r="C384" s="57"/>
      <c r="D384" s="58"/>
      <c r="E384" s="59"/>
      <c r="F384" s="60"/>
      <c r="I384" s="63"/>
      <c r="J384" s="64"/>
      <c r="L384" s="66"/>
      <c r="M384" s="67"/>
    </row>
    <row r="385" spans="2:13" ht="21">
      <c r="B385" s="56"/>
      <c r="C385" s="57"/>
      <c r="D385" s="58"/>
      <c r="F385" s="60"/>
      <c r="I385" s="63"/>
      <c r="J385" s="64"/>
      <c r="L385" s="66"/>
      <c r="M385" s="67"/>
    </row>
    <row r="386" spans="2:13" ht="21">
      <c r="B386" s="56"/>
      <c r="C386" s="57"/>
      <c r="D386" s="58"/>
      <c r="E386" s="59"/>
      <c r="F386" s="60"/>
      <c r="I386" s="63"/>
      <c r="J386" s="64"/>
      <c r="L386" s="66"/>
      <c r="M386" s="67"/>
    </row>
    <row r="387" spans="2:13" ht="21">
      <c r="B387" s="56"/>
      <c r="C387" s="57"/>
      <c r="D387" s="58"/>
      <c r="E387" s="59"/>
      <c r="F387" s="60"/>
      <c r="I387" s="63"/>
      <c r="J387" s="64"/>
      <c r="L387" s="66"/>
      <c r="M387" s="67"/>
    </row>
    <row r="388" spans="2:13" ht="21">
      <c r="B388" s="56"/>
      <c r="C388" s="57"/>
      <c r="D388" s="58"/>
      <c r="E388" s="59"/>
      <c r="F388" s="60"/>
      <c r="I388" s="63"/>
      <c r="J388" s="64"/>
      <c r="L388" s="66"/>
      <c r="M388" s="67"/>
    </row>
    <row r="389" spans="2:13" ht="21">
      <c r="B389" s="56"/>
      <c r="C389" s="57"/>
      <c r="D389" s="58"/>
      <c r="E389" s="59"/>
      <c r="F389" s="60"/>
      <c r="I389" s="63"/>
      <c r="J389" s="64"/>
      <c r="L389" s="66"/>
      <c r="M389" s="67"/>
    </row>
    <row r="390" spans="2:13" ht="21">
      <c r="B390" s="56"/>
      <c r="C390" s="57"/>
      <c r="D390" s="58"/>
      <c r="E390" s="59"/>
      <c r="F390" s="60"/>
      <c r="I390" s="63"/>
      <c r="J390" s="64"/>
      <c r="L390" s="66"/>
      <c r="M390" s="67"/>
    </row>
    <row r="391" spans="2:13" ht="21">
      <c r="B391" s="56"/>
      <c r="C391" s="57"/>
      <c r="D391" s="58"/>
      <c r="E391" s="59"/>
      <c r="F391" s="60"/>
      <c r="L391" s="66"/>
      <c r="M391" s="67"/>
    </row>
    <row r="392" spans="2:13" ht="21">
      <c r="B392" s="56"/>
      <c r="D392" s="72"/>
      <c r="E392" s="59"/>
      <c r="F392" s="60"/>
      <c r="I392" s="63"/>
      <c r="J392" s="64"/>
      <c r="L392" s="66"/>
      <c r="M392" s="67"/>
    </row>
    <row r="393" spans="2:13" ht="21">
      <c r="B393" s="56"/>
      <c r="C393" s="57"/>
      <c r="D393" s="58"/>
      <c r="E393" s="59"/>
      <c r="F393" s="60"/>
      <c r="I393" s="63"/>
      <c r="J393" s="64"/>
      <c r="L393" s="66"/>
      <c r="M393" s="67"/>
    </row>
    <row r="394" spans="2:13" ht="21">
      <c r="B394" s="56"/>
      <c r="D394" s="58"/>
      <c r="F394" s="73"/>
      <c r="I394" s="63"/>
      <c r="J394" s="64"/>
      <c r="L394" s="66"/>
      <c r="M394" s="67"/>
    </row>
    <row r="395" spans="2:13" ht="21">
      <c r="B395" s="56"/>
      <c r="C395" s="57"/>
      <c r="D395" s="58"/>
      <c r="E395" s="59"/>
      <c r="F395" s="60"/>
      <c r="I395" s="63"/>
      <c r="J395" s="64"/>
      <c r="L395" s="66"/>
      <c r="M395" s="67"/>
    </row>
    <row r="396" spans="2:13" ht="21">
      <c r="B396" s="56"/>
      <c r="E396" s="59"/>
      <c r="F396" s="60"/>
      <c r="I396" s="63"/>
      <c r="J396" s="64"/>
      <c r="L396" s="66"/>
      <c r="M396" s="67"/>
    </row>
    <row r="397" spans="2:13" ht="21">
      <c r="B397" s="56"/>
      <c r="C397" s="57"/>
      <c r="D397" s="58"/>
      <c r="E397" s="59"/>
      <c r="F397" s="60"/>
      <c r="I397" s="63"/>
      <c r="J397" s="64"/>
      <c r="L397" s="66"/>
      <c r="M397" s="67"/>
    </row>
    <row r="398" spans="2:13" ht="21">
      <c r="B398" s="56"/>
      <c r="C398" s="57"/>
      <c r="D398" s="58"/>
      <c r="E398" s="59"/>
      <c r="F398" s="60"/>
      <c r="I398" s="63"/>
      <c r="J398" s="64"/>
      <c r="L398" s="66"/>
      <c r="M398" s="67"/>
    </row>
    <row r="399" spans="2:13" ht="21">
      <c r="B399" s="56"/>
      <c r="C399" s="57"/>
      <c r="D399" s="58"/>
      <c r="E399" s="59"/>
      <c r="F399" s="60"/>
      <c r="I399" s="63"/>
      <c r="J399" s="64"/>
      <c r="L399" s="66"/>
      <c r="M399" s="67"/>
    </row>
    <row r="400" spans="2:13" ht="21">
      <c r="B400" s="56"/>
      <c r="C400" s="57"/>
      <c r="D400" s="58"/>
      <c r="E400" s="59"/>
      <c r="F400" s="60"/>
      <c r="I400" s="63"/>
      <c r="J400" s="64"/>
      <c r="L400" s="66"/>
      <c r="M400" s="67"/>
    </row>
    <row r="401" spans="2:13" ht="21">
      <c r="B401" s="56"/>
      <c r="C401" s="57"/>
      <c r="D401" s="58"/>
      <c r="E401" s="59"/>
      <c r="F401" s="60"/>
      <c r="I401" s="63"/>
      <c r="J401" s="64"/>
      <c r="L401" s="66"/>
      <c r="M401" s="67"/>
    </row>
    <row r="402" spans="2:13" ht="21">
      <c r="B402" s="56"/>
      <c r="C402" s="57"/>
      <c r="D402" s="58"/>
      <c r="E402" s="59"/>
      <c r="F402" s="60"/>
      <c r="I402" s="63"/>
      <c r="J402" s="64"/>
      <c r="L402" s="66"/>
      <c r="M402" s="67"/>
    </row>
    <row r="403" spans="2:13" ht="21">
      <c r="B403" s="56"/>
      <c r="C403" s="57"/>
      <c r="D403" s="58"/>
      <c r="E403" s="59"/>
      <c r="F403" s="60"/>
      <c r="I403" s="63"/>
      <c r="J403" s="64"/>
      <c r="L403" s="66"/>
      <c r="M403" s="67"/>
    </row>
    <row r="404" spans="2:13" ht="21">
      <c r="B404" s="56"/>
      <c r="C404" s="57"/>
      <c r="D404" s="58"/>
      <c r="E404" s="59"/>
      <c r="F404" s="60"/>
      <c r="I404" s="63"/>
      <c r="J404" s="64"/>
      <c r="L404" s="66"/>
      <c r="M404" s="67"/>
    </row>
    <row r="405" spans="2:13" ht="21">
      <c r="B405" s="56"/>
      <c r="C405" s="57"/>
      <c r="D405" s="58"/>
      <c r="E405" s="59"/>
      <c r="F405" s="60"/>
      <c r="I405" s="63"/>
      <c r="J405" s="64"/>
      <c r="L405" s="66"/>
      <c r="M405" s="67"/>
    </row>
    <row r="406" spans="2:13" ht="21">
      <c r="B406" s="56"/>
      <c r="C406" s="57"/>
      <c r="D406" s="58"/>
      <c r="E406" s="59"/>
      <c r="F406" s="60"/>
      <c r="I406" s="63"/>
      <c r="J406" s="64"/>
      <c r="L406" s="66"/>
      <c r="M406" s="67"/>
    </row>
    <row r="407" spans="2:13" ht="21">
      <c r="B407" s="56"/>
      <c r="C407" s="57"/>
      <c r="D407" s="58"/>
      <c r="E407" s="59"/>
      <c r="F407" s="60"/>
      <c r="I407" s="63"/>
      <c r="J407" s="64"/>
      <c r="L407" s="66"/>
      <c r="M407" s="67"/>
    </row>
    <row r="408" spans="2:13" ht="21">
      <c r="B408" s="56"/>
      <c r="C408" s="57"/>
      <c r="D408" s="58"/>
      <c r="E408" s="59"/>
      <c r="F408" s="60"/>
      <c r="I408" s="63"/>
      <c r="J408" s="64"/>
      <c r="L408" s="66"/>
      <c r="M408" s="67"/>
    </row>
    <row r="409" spans="2:13" ht="21">
      <c r="B409" s="56"/>
      <c r="C409" s="57"/>
      <c r="D409" s="58"/>
      <c r="E409" s="59"/>
      <c r="F409" s="60"/>
      <c r="I409" s="63"/>
      <c r="J409" s="64"/>
      <c r="L409" s="66"/>
      <c r="M409" s="67"/>
    </row>
    <row r="410" spans="2:13" ht="21">
      <c r="B410" s="56"/>
      <c r="C410" s="57"/>
      <c r="D410" s="58"/>
      <c r="E410" s="59"/>
      <c r="F410" s="60"/>
      <c r="I410" s="63"/>
      <c r="J410" s="64"/>
      <c r="L410" s="66"/>
      <c r="M410" s="67"/>
    </row>
    <row r="411" spans="2:13" ht="21">
      <c r="B411" s="56"/>
      <c r="C411" s="57"/>
      <c r="D411" s="58"/>
      <c r="E411" s="59"/>
      <c r="F411" s="60"/>
      <c r="I411" s="63"/>
      <c r="J411" s="64"/>
      <c r="L411" s="66"/>
      <c r="M411" s="67"/>
    </row>
    <row r="412" spans="2:13" ht="21">
      <c r="B412" s="56"/>
      <c r="C412" s="57"/>
      <c r="D412" s="58"/>
      <c r="E412" s="59"/>
      <c r="F412" s="60"/>
      <c r="I412" s="63"/>
      <c r="J412" s="64"/>
      <c r="L412" s="66"/>
      <c r="M412" s="67"/>
    </row>
    <row r="413" spans="2:13" ht="21">
      <c r="B413" s="56"/>
      <c r="C413" s="57"/>
      <c r="D413" s="58"/>
      <c r="E413" s="59"/>
      <c r="F413" s="60"/>
      <c r="I413" s="63"/>
      <c r="J413" s="64"/>
      <c r="L413" s="66"/>
      <c r="M413" s="67"/>
    </row>
    <row r="414" spans="2:13" ht="21">
      <c r="B414" s="56"/>
      <c r="C414" s="57"/>
      <c r="D414" s="58"/>
      <c r="E414" s="59"/>
      <c r="F414" s="60"/>
      <c r="I414" s="63"/>
      <c r="J414" s="64"/>
      <c r="L414" s="66"/>
      <c r="M414" s="67"/>
    </row>
    <row r="415" spans="2:13" ht="21">
      <c r="B415" s="56"/>
      <c r="C415" s="57"/>
      <c r="D415" s="58"/>
      <c r="E415" s="59"/>
      <c r="F415" s="60"/>
      <c r="I415" s="63"/>
      <c r="J415" s="64"/>
      <c r="L415" s="66"/>
      <c r="M415" s="67"/>
    </row>
    <row r="416" spans="2:13" ht="21">
      <c r="B416" s="56"/>
      <c r="C416" s="57"/>
      <c r="D416" s="58"/>
      <c r="E416" s="59"/>
      <c r="I416" s="63"/>
      <c r="J416" s="64"/>
      <c r="L416" s="66"/>
      <c r="M416" s="67"/>
    </row>
    <row r="417" spans="2:13" ht="21">
      <c r="B417" s="56"/>
      <c r="C417" s="57"/>
      <c r="D417" s="58"/>
      <c r="I417" s="63"/>
      <c r="J417" s="64"/>
      <c r="L417" s="66"/>
      <c r="M417" s="67"/>
    </row>
    <row r="418" spans="2:13" ht="21">
      <c r="B418" s="56"/>
      <c r="C418" s="57"/>
      <c r="D418" s="58"/>
      <c r="E418" s="59"/>
      <c r="F418" s="60"/>
      <c r="I418" s="63"/>
      <c r="J418" s="64"/>
      <c r="L418" s="66"/>
      <c r="M418" s="67"/>
    </row>
    <row r="419" spans="2:13" ht="21">
      <c r="B419" s="56"/>
      <c r="C419" s="57"/>
      <c r="D419" s="58"/>
      <c r="E419" s="59"/>
      <c r="F419" s="60"/>
      <c r="I419" s="63"/>
      <c r="J419" s="64"/>
      <c r="L419" s="66"/>
      <c r="M419" s="67"/>
    </row>
    <row r="420" spans="2:13" ht="21">
      <c r="B420" s="56"/>
      <c r="C420" s="57"/>
      <c r="D420" s="58"/>
      <c r="E420" s="59"/>
      <c r="F420" s="60"/>
      <c r="I420" s="63"/>
      <c r="J420" s="64"/>
      <c r="L420" s="66"/>
      <c r="M420" s="67"/>
    </row>
    <row r="421" spans="2:13" ht="21">
      <c r="B421" s="56"/>
      <c r="C421" s="57"/>
      <c r="D421" s="58"/>
      <c r="E421" s="59"/>
      <c r="F421" s="60"/>
      <c r="I421" s="63"/>
      <c r="J421" s="64"/>
      <c r="L421" s="66"/>
      <c r="M421" s="67"/>
    </row>
    <row r="422" spans="2:13" ht="21">
      <c r="B422" s="56"/>
      <c r="C422" s="57"/>
      <c r="D422" s="58"/>
      <c r="E422" s="59"/>
      <c r="F422" s="60"/>
      <c r="I422" s="63"/>
      <c r="J422" s="64"/>
      <c r="L422" s="66"/>
      <c r="M422" s="67"/>
    </row>
    <row r="423" spans="2:13" ht="21">
      <c r="B423" s="56"/>
      <c r="C423" s="57"/>
      <c r="D423" s="58"/>
      <c r="E423" s="59"/>
      <c r="F423" s="60"/>
      <c r="I423" s="63"/>
      <c r="J423" s="64"/>
      <c r="L423" s="66"/>
      <c r="M423" s="67"/>
    </row>
    <row r="424" spans="2:13" ht="21">
      <c r="B424" s="56"/>
      <c r="C424" s="57"/>
      <c r="D424" s="58"/>
      <c r="E424" s="59"/>
      <c r="F424" s="60"/>
      <c r="I424" s="63"/>
      <c r="J424" s="64"/>
      <c r="L424" s="66"/>
      <c r="M424" s="67"/>
    </row>
    <row r="425" spans="2:13" ht="21">
      <c r="B425" s="56"/>
      <c r="C425" s="57"/>
      <c r="D425" s="58"/>
      <c r="E425" s="59"/>
      <c r="F425" s="60"/>
      <c r="I425" s="63"/>
      <c r="J425" s="64"/>
      <c r="L425" s="66"/>
      <c r="M425" s="67"/>
    </row>
    <row r="426" spans="2:13" ht="21">
      <c r="B426" s="56"/>
      <c r="C426" s="57"/>
      <c r="D426" s="58"/>
      <c r="E426" s="59"/>
      <c r="F426" s="60"/>
      <c r="I426" s="63"/>
      <c r="J426" s="64"/>
      <c r="L426" s="66"/>
      <c r="M426" s="67"/>
    </row>
    <row r="427" spans="2:13" ht="21">
      <c r="B427" s="56"/>
      <c r="C427" s="57"/>
      <c r="D427" s="58"/>
      <c r="E427" s="59"/>
      <c r="F427" s="60"/>
      <c r="I427" s="63"/>
      <c r="J427" s="64"/>
      <c r="L427" s="66"/>
      <c r="M427" s="67"/>
    </row>
    <row r="428" spans="2:13" ht="21">
      <c r="B428" s="56"/>
      <c r="C428" s="57"/>
      <c r="D428" s="58"/>
      <c r="E428" s="59"/>
      <c r="F428" s="60"/>
      <c r="I428" s="63"/>
      <c r="J428" s="64"/>
      <c r="L428" s="66"/>
      <c r="M428" s="67"/>
    </row>
    <row r="429" spans="2:13" ht="21">
      <c r="B429" s="56"/>
      <c r="C429" s="57"/>
      <c r="D429" s="58"/>
      <c r="E429" s="59"/>
      <c r="F429" s="60"/>
      <c r="I429" s="63"/>
      <c r="J429" s="64"/>
      <c r="L429" s="66"/>
      <c r="M429" s="67"/>
    </row>
    <row r="430" spans="2:13" ht="21">
      <c r="B430" s="56"/>
      <c r="C430" s="57"/>
      <c r="D430" s="58"/>
      <c r="E430" s="59"/>
      <c r="F430" s="60"/>
      <c r="I430" s="63"/>
      <c r="J430" s="64"/>
      <c r="L430" s="66"/>
      <c r="M430" s="67"/>
    </row>
    <row r="431" spans="2:13" ht="21">
      <c r="B431" s="56"/>
      <c r="E431" s="59"/>
      <c r="F431" s="60"/>
      <c r="I431" s="63"/>
      <c r="J431" s="64"/>
      <c r="L431" s="66"/>
      <c r="M431" s="67"/>
    </row>
    <row r="432" spans="2:13" ht="21">
      <c r="B432" s="56"/>
      <c r="C432" s="57"/>
      <c r="D432" s="58"/>
      <c r="E432" s="59"/>
      <c r="F432" s="60"/>
      <c r="I432" s="63"/>
      <c r="J432" s="64"/>
      <c r="L432" s="66"/>
      <c r="M432" s="67"/>
    </row>
    <row r="433" spans="2:13" ht="21">
      <c r="B433" s="56"/>
      <c r="C433" s="57"/>
      <c r="D433" s="58"/>
      <c r="E433" s="59"/>
      <c r="F433" s="60"/>
      <c r="I433" s="63"/>
      <c r="J433" s="64"/>
      <c r="L433" s="66"/>
      <c r="M433" s="67"/>
    </row>
    <row r="434" spans="2:13" ht="21">
      <c r="B434" s="56"/>
      <c r="C434" s="57"/>
      <c r="D434" s="58"/>
      <c r="E434" s="59"/>
      <c r="F434" s="60"/>
      <c r="I434" s="63"/>
      <c r="J434" s="64"/>
      <c r="L434" s="66"/>
      <c r="M434" s="67"/>
    </row>
    <row r="435" spans="2:13" ht="21">
      <c r="B435" s="56"/>
      <c r="C435" s="57"/>
      <c r="D435" s="58"/>
      <c r="E435" s="59"/>
      <c r="F435" s="60"/>
      <c r="I435" s="63"/>
      <c r="J435" s="64"/>
      <c r="L435" s="66"/>
      <c r="M435" s="67"/>
    </row>
    <row r="436" spans="2:13" ht="21">
      <c r="B436" s="56"/>
      <c r="C436" s="57"/>
      <c r="D436" s="58"/>
      <c r="E436" s="59"/>
      <c r="F436" s="60"/>
      <c r="L436" s="66"/>
      <c r="M436" s="67"/>
    </row>
    <row r="437" spans="2:13" ht="21">
      <c r="B437" s="56"/>
      <c r="C437" s="57"/>
      <c r="D437" s="58"/>
      <c r="E437" s="59"/>
      <c r="F437" s="60"/>
      <c r="I437" s="63"/>
      <c r="J437" s="64"/>
      <c r="L437" s="66"/>
      <c r="M437" s="67"/>
    </row>
    <row r="438" spans="2:13" ht="21">
      <c r="B438" s="56"/>
      <c r="C438" s="57"/>
      <c r="D438" s="58"/>
      <c r="E438" s="59"/>
      <c r="F438" s="60"/>
      <c r="I438" s="63"/>
      <c r="J438" s="64"/>
      <c r="L438" s="66"/>
      <c r="M438" s="67"/>
    </row>
    <row r="439" spans="2:13" ht="21">
      <c r="B439" s="56"/>
      <c r="C439" s="57"/>
      <c r="D439" s="58"/>
      <c r="F439" s="60"/>
      <c r="I439" s="63"/>
      <c r="J439" s="64"/>
      <c r="L439" s="66"/>
      <c r="M439" s="67"/>
    </row>
    <row r="440" spans="2:13" ht="21">
      <c r="B440" s="56"/>
      <c r="C440" s="57"/>
      <c r="D440" s="58"/>
      <c r="E440" s="59"/>
      <c r="F440" s="60"/>
      <c r="I440" s="63"/>
      <c r="J440" s="64"/>
      <c r="L440" s="66"/>
      <c r="M440" s="67"/>
    </row>
    <row r="441" spans="2:13" ht="21">
      <c r="B441" s="56"/>
      <c r="C441" s="57"/>
      <c r="D441" s="58"/>
      <c r="E441" s="59"/>
      <c r="F441" s="60"/>
      <c r="I441" s="63"/>
      <c r="J441" s="64"/>
      <c r="L441" s="66"/>
      <c r="M441" s="67"/>
    </row>
    <row r="442" spans="2:13" ht="21">
      <c r="B442" s="56"/>
      <c r="C442" s="57"/>
      <c r="D442" s="58"/>
      <c r="E442" s="59"/>
      <c r="F442" s="60"/>
      <c r="I442" s="63"/>
      <c r="J442" s="64"/>
      <c r="L442" s="66"/>
      <c r="M442" s="67"/>
    </row>
    <row r="443" spans="2:13" ht="21">
      <c r="B443" s="56"/>
      <c r="C443" s="57"/>
      <c r="D443" s="58"/>
      <c r="E443" s="59"/>
      <c r="F443" s="60"/>
      <c r="I443" s="63"/>
      <c r="J443" s="64"/>
      <c r="L443" s="66"/>
      <c r="M443" s="67"/>
    </row>
    <row r="444" spans="2:13" ht="21">
      <c r="B444" s="56"/>
      <c r="C444" s="57"/>
      <c r="D444" s="58"/>
      <c r="E444" s="59"/>
      <c r="F444" s="60"/>
      <c r="I444" s="63"/>
      <c r="J444" s="64"/>
      <c r="L444" s="66"/>
      <c r="M444" s="67"/>
    </row>
    <row r="445" spans="2:13" ht="21">
      <c r="B445" s="56"/>
      <c r="C445" s="57"/>
      <c r="D445" s="58"/>
      <c r="E445" s="59"/>
      <c r="F445" s="60"/>
      <c r="I445" s="63"/>
      <c r="J445" s="64"/>
      <c r="L445" s="66"/>
      <c r="M445" s="67"/>
    </row>
    <row r="446" spans="2:13" ht="21">
      <c r="B446" s="56"/>
      <c r="C446" s="57"/>
      <c r="D446" s="58"/>
      <c r="F446" s="60"/>
      <c r="I446" s="63"/>
      <c r="J446" s="64"/>
      <c r="L446" s="66"/>
      <c r="M446" s="67"/>
    </row>
    <row r="447" spans="2:13" ht="21">
      <c r="B447" s="56"/>
      <c r="C447" s="57"/>
      <c r="D447" s="58"/>
      <c r="E447" s="59"/>
      <c r="F447" s="60"/>
      <c r="I447" s="63"/>
      <c r="J447" s="64"/>
      <c r="L447" s="66"/>
      <c r="M447" s="67"/>
    </row>
    <row r="448" spans="2:13" ht="21">
      <c r="B448" s="56"/>
      <c r="C448" s="57"/>
      <c r="D448" s="58"/>
      <c r="E448" s="59"/>
      <c r="F448" s="60"/>
      <c r="I448" s="63"/>
      <c r="J448" s="64"/>
      <c r="L448" s="66"/>
      <c r="M448" s="67"/>
    </row>
    <row r="449" spans="2:13" ht="21">
      <c r="B449" s="56"/>
      <c r="C449" s="57"/>
      <c r="D449" s="58"/>
      <c r="E449" s="59"/>
      <c r="F449" s="60"/>
      <c r="I449" s="63"/>
      <c r="J449" s="64"/>
      <c r="L449" s="66"/>
      <c r="M449" s="67"/>
    </row>
    <row r="450" spans="2:13" ht="21">
      <c r="B450" s="56"/>
      <c r="D450" s="58"/>
      <c r="E450" s="59"/>
      <c r="F450" s="60"/>
      <c r="I450" s="63"/>
      <c r="J450" s="64"/>
      <c r="L450" s="66"/>
      <c r="M450" s="67"/>
    </row>
    <row r="451" spans="2:13" ht="21">
      <c r="B451" s="56"/>
      <c r="C451" s="57"/>
      <c r="D451" s="58"/>
      <c r="E451" s="59"/>
      <c r="F451" s="60"/>
      <c r="I451" s="63"/>
      <c r="J451" s="64"/>
      <c r="L451" s="66"/>
      <c r="M451" s="67"/>
    </row>
    <row r="452" spans="2:13" ht="21">
      <c r="B452" s="56"/>
      <c r="C452" s="57"/>
      <c r="D452" s="58"/>
      <c r="E452" s="59"/>
      <c r="F452" s="60"/>
      <c r="I452" s="63"/>
      <c r="J452" s="64"/>
      <c r="L452" s="66"/>
      <c r="M452" s="67"/>
    </row>
    <row r="453" spans="2:13" ht="21">
      <c r="B453" s="56"/>
      <c r="C453" s="57"/>
      <c r="D453" s="58"/>
      <c r="E453" s="59"/>
      <c r="F453" s="60"/>
      <c r="I453" s="63"/>
      <c r="J453" s="64"/>
      <c r="L453" s="66"/>
      <c r="M453" s="67"/>
    </row>
    <row r="454" spans="2:13" ht="21">
      <c r="B454" s="56"/>
      <c r="C454" s="57"/>
      <c r="D454" s="58"/>
      <c r="E454" s="59"/>
      <c r="F454" s="60"/>
      <c r="I454" s="63"/>
      <c r="J454" s="64"/>
      <c r="L454" s="66"/>
      <c r="M454" s="67"/>
    </row>
    <row r="455" spans="2:13" ht="21">
      <c r="B455" s="56"/>
      <c r="C455" s="57"/>
      <c r="D455" s="58"/>
      <c r="E455" s="59"/>
      <c r="F455" s="60"/>
      <c r="L455" s="66"/>
      <c r="M455" s="67"/>
    </row>
    <row r="456" spans="2:13" ht="21">
      <c r="B456" s="56"/>
      <c r="D456" s="58"/>
      <c r="E456" s="59"/>
      <c r="F456" s="60"/>
      <c r="I456" s="63"/>
      <c r="J456" s="64"/>
      <c r="L456" s="66"/>
      <c r="M456" s="67"/>
    </row>
    <row r="457" spans="2:13" ht="21">
      <c r="B457" s="56"/>
      <c r="D457" s="72"/>
      <c r="E457" s="59"/>
      <c r="F457" s="60"/>
      <c r="I457" s="63"/>
      <c r="J457" s="64"/>
      <c r="L457" s="66"/>
      <c r="M457" s="67"/>
    </row>
    <row r="458" spans="2:13" ht="21">
      <c r="B458" s="56"/>
      <c r="C458" s="57"/>
      <c r="D458" s="58"/>
      <c r="E458" s="59"/>
      <c r="F458" s="60"/>
      <c r="I458" s="63"/>
      <c r="J458" s="64"/>
      <c r="L458" s="66"/>
      <c r="M458" s="67"/>
    </row>
    <row r="459" spans="2:13" ht="21">
      <c r="B459" s="56"/>
      <c r="C459" s="57"/>
      <c r="D459" s="58"/>
      <c r="F459" s="73"/>
      <c r="I459" s="63"/>
      <c r="J459" s="64"/>
      <c r="L459" s="66"/>
      <c r="M459" s="67"/>
    </row>
    <row r="460" spans="2:13" ht="21">
      <c r="B460" s="56"/>
      <c r="C460" s="57"/>
      <c r="D460" s="58"/>
      <c r="E460" s="59"/>
      <c r="F460" s="60"/>
      <c r="I460" s="63"/>
      <c r="J460" s="64"/>
      <c r="L460" s="66"/>
      <c r="M460" s="67"/>
    </row>
    <row r="461" spans="2:13" ht="21">
      <c r="B461" s="56"/>
      <c r="C461" s="57"/>
      <c r="D461" s="58"/>
      <c r="E461" s="59"/>
      <c r="F461" s="60"/>
      <c r="I461" s="63"/>
      <c r="J461" s="64"/>
      <c r="L461" s="66"/>
      <c r="M461" s="67"/>
    </row>
    <row r="462" spans="2:13" ht="21">
      <c r="B462" s="56"/>
      <c r="C462" s="57"/>
      <c r="D462" s="58"/>
      <c r="E462" s="59"/>
      <c r="F462" s="60"/>
      <c r="I462" s="63"/>
      <c r="J462" s="64"/>
      <c r="L462" s="66"/>
      <c r="M462" s="67"/>
    </row>
    <row r="463" spans="2:13" ht="21">
      <c r="B463" s="56"/>
      <c r="C463" s="57"/>
      <c r="D463" s="58"/>
      <c r="E463" s="59"/>
      <c r="F463" s="60"/>
      <c r="I463" s="63"/>
      <c r="J463" s="64"/>
      <c r="L463" s="66"/>
      <c r="M463" s="67"/>
    </row>
    <row r="464" spans="2:13" ht="21">
      <c r="B464" s="56"/>
      <c r="C464" s="57"/>
      <c r="D464" s="58"/>
      <c r="E464" s="59"/>
      <c r="F464" s="60"/>
      <c r="I464" s="63"/>
      <c r="J464" s="64"/>
      <c r="L464" s="66"/>
      <c r="M464" s="67"/>
    </row>
    <row r="465" spans="2:13" ht="21">
      <c r="B465" s="56"/>
      <c r="C465" s="57"/>
      <c r="D465" s="58"/>
      <c r="E465" s="59"/>
      <c r="F465" s="60"/>
      <c r="I465" s="63"/>
      <c r="J465" s="64"/>
      <c r="L465" s="66"/>
      <c r="M465" s="67"/>
    </row>
    <row r="466" spans="2:13" ht="21">
      <c r="B466" s="56"/>
      <c r="C466" s="57"/>
      <c r="D466" s="58"/>
      <c r="E466" s="59"/>
      <c r="F466" s="60"/>
      <c r="I466" s="63"/>
      <c r="J466" s="64"/>
      <c r="L466" s="66"/>
      <c r="M466" s="67"/>
    </row>
    <row r="467" spans="2:13" ht="21">
      <c r="B467" s="56"/>
      <c r="C467" s="57"/>
      <c r="D467" s="58"/>
      <c r="E467" s="59"/>
      <c r="F467" s="60"/>
      <c r="I467" s="63"/>
      <c r="J467" s="64"/>
      <c r="L467" s="66"/>
      <c r="M467" s="67"/>
    </row>
    <row r="468" spans="2:13" ht="21">
      <c r="B468" s="56"/>
      <c r="C468" s="57"/>
      <c r="D468" s="58"/>
      <c r="E468" s="59"/>
      <c r="F468" s="60"/>
      <c r="I468" s="63"/>
      <c r="J468" s="64"/>
      <c r="L468" s="66"/>
      <c r="M468" s="67"/>
    </row>
    <row r="469" spans="2:13" ht="21">
      <c r="B469" s="56"/>
      <c r="C469" s="57"/>
      <c r="D469" s="58"/>
      <c r="E469" s="59"/>
      <c r="F469" s="60"/>
      <c r="I469" s="63"/>
      <c r="J469" s="64"/>
      <c r="L469" s="66"/>
      <c r="M469" s="67"/>
    </row>
    <row r="470" spans="2:13" ht="21">
      <c r="B470" s="56"/>
      <c r="C470" s="57"/>
      <c r="D470" s="58"/>
      <c r="E470" s="59"/>
      <c r="F470" s="60"/>
      <c r="I470" s="63"/>
      <c r="J470" s="64"/>
      <c r="L470" s="66"/>
      <c r="M470" s="67"/>
    </row>
    <row r="471" spans="2:13" ht="21">
      <c r="B471" s="56"/>
      <c r="C471" s="57"/>
      <c r="D471" s="58"/>
      <c r="E471" s="59"/>
      <c r="F471" s="60"/>
      <c r="I471" s="63"/>
      <c r="J471" s="64"/>
      <c r="L471" s="66"/>
      <c r="M471" s="67"/>
    </row>
    <row r="472" spans="2:13" ht="21">
      <c r="B472" s="56"/>
      <c r="C472" s="57"/>
      <c r="D472" s="58"/>
      <c r="E472" s="59"/>
      <c r="F472" s="60"/>
      <c r="I472" s="63"/>
      <c r="J472" s="64"/>
      <c r="L472" s="66"/>
      <c r="M472" s="67"/>
    </row>
    <row r="473" spans="2:13" ht="21">
      <c r="B473" s="56"/>
      <c r="C473" s="57"/>
      <c r="D473" s="58"/>
      <c r="E473" s="59"/>
      <c r="F473" s="60"/>
      <c r="I473" s="63"/>
      <c r="J473" s="64"/>
      <c r="L473" s="66"/>
      <c r="M473" s="67"/>
    </row>
    <row r="474" spans="2:13" ht="21">
      <c r="B474" s="56"/>
      <c r="C474" s="57"/>
      <c r="D474" s="58"/>
      <c r="E474" s="59"/>
      <c r="F474" s="60"/>
      <c r="I474" s="63"/>
      <c r="J474" s="64"/>
      <c r="L474" s="66"/>
      <c r="M474" s="67"/>
    </row>
    <row r="475" spans="2:13" ht="21">
      <c r="B475" s="56"/>
      <c r="C475" s="57"/>
      <c r="D475" s="58"/>
      <c r="E475" s="59"/>
      <c r="F475" s="60"/>
      <c r="I475" s="63"/>
      <c r="J475" s="64"/>
      <c r="L475" s="66"/>
      <c r="M475" s="67"/>
    </row>
    <row r="476" spans="2:13" ht="21">
      <c r="B476" s="56"/>
      <c r="C476" s="57"/>
      <c r="D476" s="58"/>
      <c r="E476" s="59"/>
      <c r="F476" s="60"/>
      <c r="I476" s="63"/>
      <c r="J476" s="64"/>
      <c r="L476" s="66"/>
      <c r="M476" s="67"/>
    </row>
    <row r="477" spans="2:13" ht="21">
      <c r="B477" s="56"/>
      <c r="C477" s="57"/>
      <c r="D477" s="58"/>
      <c r="E477" s="59"/>
      <c r="F477" s="60"/>
      <c r="I477" s="63"/>
      <c r="J477" s="64"/>
      <c r="L477" s="66"/>
      <c r="M477" s="67"/>
    </row>
    <row r="478" spans="2:13" ht="21">
      <c r="B478" s="56"/>
      <c r="C478" s="57"/>
      <c r="D478" s="58"/>
      <c r="E478" s="59"/>
      <c r="F478" s="60"/>
      <c r="I478" s="63"/>
      <c r="J478" s="64"/>
      <c r="L478" s="66"/>
      <c r="M478" s="67"/>
    </row>
    <row r="479" spans="2:13" ht="21">
      <c r="B479" s="56"/>
      <c r="E479" s="59"/>
      <c r="F479" s="60"/>
      <c r="I479" s="63"/>
      <c r="J479" s="64"/>
      <c r="L479" s="66"/>
      <c r="M479" s="67"/>
    </row>
    <row r="480" spans="2:13" ht="21">
      <c r="B480" s="56"/>
      <c r="C480" s="57"/>
      <c r="D480" s="58"/>
      <c r="E480" s="59"/>
      <c r="F480" s="60"/>
      <c r="I480" s="63"/>
      <c r="J480" s="64"/>
      <c r="L480" s="66"/>
      <c r="M480" s="67"/>
    </row>
    <row r="481" spans="2:13" ht="21">
      <c r="B481" s="56"/>
      <c r="C481" s="57"/>
      <c r="D481" s="58"/>
      <c r="E481" s="59"/>
      <c r="F481" s="60"/>
      <c r="I481" s="63"/>
      <c r="J481" s="64"/>
      <c r="L481" s="66"/>
      <c r="M481" s="67"/>
    </row>
    <row r="482" spans="2:13" ht="21">
      <c r="B482" s="56"/>
      <c r="C482" s="57"/>
      <c r="D482" s="58"/>
      <c r="E482" s="59"/>
      <c r="F482" s="60"/>
      <c r="I482" s="63"/>
      <c r="J482" s="64"/>
      <c r="L482" s="66"/>
      <c r="M482" s="67"/>
    </row>
    <row r="483" spans="2:13" ht="21">
      <c r="B483" s="56"/>
      <c r="C483" s="57"/>
      <c r="D483" s="58"/>
      <c r="E483" s="59"/>
      <c r="F483" s="60"/>
      <c r="I483" s="63"/>
      <c r="J483" s="64"/>
      <c r="L483" s="66"/>
      <c r="M483" s="67"/>
    </row>
    <row r="484" spans="2:13" ht="21">
      <c r="B484" s="56"/>
      <c r="C484" s="57"/>
      <c r="D484" s="58"/>
      <c r="E484" s="59"/>
      <c r="F484" s="60"/>
      <c r="I484" s="63"/>
      <c r="J484" s="64"/>
      <c r="L484" s="66"/>
      <c r="M484" s="67"/>
    </row>
    <row r="485" spans="2:13" ht="21">
      <c r="B485" s="56"/>
      <c r="C485" s="57"/>
      <c r="D485" s="58"/>
      <c r="E485" s="59"/>
      <c r="F485" s="60"/>
      <c r="I485" s="63"/>
      <c r="J485" s="64"/>
      <c r="L485" s="66"/>
      <c r="M485" s="67"/>
    </row>
    <row r="486" spans="2:13" ht="21">
      <c r="B486" s="56"/>
      <c r="C486" s="57"/>
      <c r="D486" s="58"/>
      <c r="E486" s="59"/>
      <c r="F486" s="60"/>
      <c r="I486" s="63"/>
      <c r="J486" s="64"/>
      <c r="L486" s="66"/>
      <c r="M486" s="67"/>
    </row>
    <row r="487" spans="2:13" ht="21">
      <c r="B487" s="56"/>
      <c r="C487" s="57"/>
      <c r="D487" s="58"/>
      <c r="E487" s="59"/>
      <c r="F487" s="60"/>
      <c r="I487" s="63"/>
      <c r="J487" s="64"/>
      <c r="L487" s="66"/>
      <c r="M487" s="67"/>
    </row>
    <row r="488" spans="2:13" ht="21">
      <c r="B488" s="56"/>
      <c r="C488" s="57"/>
      <c r="D488" s="58"/>
      <c r="E488" s="59"/>
      <c r="F488" s="60"/>
      <c r="I488" s="63"/>
      <c r="J488" s="64"/>
      <c r="L488" s="66"/>
      <c r="M488" s="67"/>
    </row>
    <row r="489" spans="2:13" ht="21">
      <c r="B489" s="56"/>
      <c r="C489" s="57"/>
      <c r="D489" s="58"/>
      <c r="E489" s="59"/>
      <c r="F489" s="60"/>
      <c r="I489" s="63"/>
      <c r="J489" s="64"/>
      <c r="L489" s="66"/>
      <c r="M489" s="67"/>
    </row>
    <row r="490" spans="2:13" ht="21">
      <c r="B490" s="56"/>
      <c r="C490" s="57"/>
      <c r="D490" s="58"/>
      <c r="E490" s="59"/>
      <c r="I490" s="63"/>
      <c r="J490" s="64"/>
      <c r="L490" s="66"/>
      <c r="M490" s="67"/>
    </row>
    <row r="491" spans="2:13" ht="21">
      <c r="B491" s="56"/>
      <c r="C491" s="57"/>
      <c r="D491" s="58"/>
      <c r="E491" s="59"/>
      <c r="F491" s="60"/>
      <c r="I491" s="63"/>
      <c r="J491" s="64"/>
      <c r="L491" s="66"/>
      <c r="M491" s="67"/>
    </row>
    <row r="492" spans="2:13" ht="21">
      <c r="B492" s="56"/>
      <c r="C492" s="57"/>
      <c r="D492" s="58"/>
      <c r="E492" s="59"/>
      <c r="F492" s="60"/>
      <c r="I492" s="63"/>
      <c r="J492" s="64"/>
      <c r="L492" s="66"/>
      <c r="M492" s="67"/>
    </row>
    <row r="493" spans="2:13" ht="21">
      <c r="B493" s="56"/>
      <c r="C493" s="57"/>
      <c r="D493" s="58"/>
      <c r="E493" s="59"/>
      <c r="F493" s="60"/>
      <c r="I493" s="63"/>
      <c r="J493" s="64"/>
      <c r="L493" s="66"/>
      <c r="M493" s="67"/>
    </row>
    <row r="494" spans="2:13" ht="21">
      <c r="B494" s="56"/>
      <c r="C494" s="57"/>
      <c r="D494" s="58"/>
      <c r="I494" s="63"/>
      <c r="J494" s="64"/>
      <c r="L494" s="66"/>
      <c r="M494" s="67"/>
    </row>
    <row r="495" spans="2:13" ht="21">
      <c r="B495" s="56"/>
      <c r="C495" s="57"/>
      <c r="D495" s="58"/>
      <c r="E495" s="59"/>
      <c r="F495" s="60"/>
      <c r="I495" s="63"/>
      <c r="J495" s="64"/>
      <c r="L495" s="66"/>
      <c r="M495" s="67"/>
    </row>
    <row r="496" spans="2:13" ht="21">
      <c r="B496" s="56"/>
      <c r="C496" s="57"/>
      <c r="D496" s="58"/>
      <c r="E496" s="59"/>
      <c r="F496" s="60"/>
      <c r="I496" s="63"/>
      <c r="J496" s="64"/>
      <c r="L496" s="66"/>
      <c r="M496" s="67"/>
    </row>
    <row r="497" spans="2:13" ht="21">
      <c r="B497" s="56"/>
      <c r="C497" s="57"/>
      <c r="D497" s="58"/>
      <c r="E497" s="59"/>
      <c r="F497" s="60"/>
      <c r="I497" s="63"/>
      <c r="J497" s="64"/>
      <c r="L497" s="66"/>
      <c r="M497" s="67"/>
    </row>
    <row r="498" spans="2:13" ht="21">
      <c r="B498" s="56"/>
      <c r="C498" s="57"/>
      <c r="D498" s="58"/>
      <c r="E498" s="59"/>
      <c r="F498" s="60"/>
      <c r="I498" s="63"/>
      <c r="J498" s="64"/>
      <c r="L498" s="66"/>
      <c r="M498" s="67"/>
    </row>
    <row r="499" spans="2:13" ht="21">
      <c r="B499" s="56"/>
      <c r="D499" s="58"/>
      <c r="E499" s="59"/>
      <c r="F499" s="60"/>
      <c r="I499" s="63"/>
      <c r="J499" s="64"/>
      <c r="L499" s="66"/>
      <c r="M499" s="67"/>
    </row>
    <row r="500" spans="2:13" ht="21">
      <c r="B500" s="56"/>
      <c r="D500" s="72"/>
      <c r="E500" s="59"/>
      <c r="F500" s="60"/>
      <c r="I500" s="63"/>
      <c r="J500" s="64"/>
      <c r="L500" s="66"/>
      <c r="M500" s="67"/>
    </row>
    <row r="501" spans="2:13" ht="21">
      <c r="B501" s="56"/>
      <c r="C501" s="57"/>
      <c r="D501" s="58"/>
      <c r="E501" s="59"/>
      <c r="F501" s="60"/>
      <c r="I501" s="63"/>
      <c r="J501" s="64"/>
      <c r="L501" s="66"/>
      <c r="M501" s="67"/>
    </row>
    <row r="502" spans="2:13" ht="21">
      <c r="B502" s="56"/>
      <c r="C502" s="57"/>
      <c r="D502" s="58"/>
      <c r="E502" s="59"/>
      <c r="F502" s="60"/>
      <c r="I502" s="63"/>
      <c r="J502" s="64"/>
      <c r="L502" s="66"/>
      <c r="M502" s="67"/>
    </row>
    <row r="503" spans="2:13" ht="21">
      <c r="B503" s="56"/>
      <c r="C503" s="57"/>
      <c r="D503" s="58"/>
      <c r="E503" s="59"/>
      <c r="F503" s="60"/>
      <c r="I503" s="63"/>
      <c r="J503" s="64"/>
      <c r="L503" s="66"/>
      <c r="M503" s="67"/>
    </row>
    <row r="504" spans="2:13" ht="21">
      <c r="B504" s="77"/>
      <c r="C504" s="57"/>
      <c r="D504" s="58"/>
      <c r="E504" s="59"/>
      <c r="F504" s="60"/>
      <c r="I504" s="63"/>
      <c r="J504" s="64"/>
      <c r="L504" s="66"/>
      <c r="M504" s="67"/>
    </row>
    <row r="505" spans="2:13" ht="21">
      <c r="B505" s="56"/>
      <c r="C505" s="57"/>
      <c r="D505" s="58"/>
      <c r="E505" s="59"/>
      <c r="F505" s="60"/>
      <c r="I505" s="63"/>
      <c r="J505" s="64"/>
      <c r="L505" s="66"/>
      <c r="M505" s="67"/>
    </row>
    <row r="506" spans="2:13" ht="21">
      <c r="B506" s="56"/>
      <c r="C506" s="57"/>
      <c r="D506" s="58"/>
      <c r="E506" s="59"/>
      <c r="F506" s="60"/>
      <c r="I506" s="63"/>
      <c r="J506" s="64"/>
      <c r="L506" s="66"/>
      <c r="M506" s="67"/>
    </row>
    <row r="507" spans="2:13" ht="21">
      <c r="B507" s="56"/>
      <c r="C507" s="57"/>
      <c r="D507" s="58"/>
      <c r="E507" s="59"/>
      <c r="F507" s="60"/>
      <c r="I507" s="63"/>
      <c r="J507" s="64"/>
      <c r="L507" s="66"/>
      <c r="M507" s="67"/>
    </row>
    <row r="508" spans="2:13" ht="21">
      <c r="B508" s="56"/>
      <c r="C508" s="57"/>
      <c r="D508" s="58"/>
      <c r="E508" s="59"/>
      <c r="F508" s="60"/>
      <c r="I508" s="63"/>
      <c r="J508" s="64"/>
      <c r="L508" s="66"/>
      <c r="M508" s="67"/>
    </row>
    <row r="509" spans="2:13" ht="21">
      <c r="B509" s="56"/>
      <c r="C509" s="57"/>
      <c r="D509" s="58"/>
      <c r="E509" s="59"/>
      <c r="F509" s="60"/>
      <c r="I509" s="63"/>
      <c r="J509" s="64"/>
      <c r="L509" s="66"/>
      <c r="M509" s="67"/>
    </row>
    <row r="510" spans="2:13" ht="21">
      <c r="B510" s="56"/>
      <c r="C510" s="57"/>
      <c r="D510" s="58"/>
      <c r="F510" s="60"/>
      <c r="I510" s="63"/>
      <c r="J510" s="64"/>
      <c r="L510" s="66"/>
      <c r="M510" s="67"/>
    </row>
    <row r="511" spans="2:13" ht="21">
      <c r="B511" s="56"/>
      <c r="C511" s="57"/>
      <c r="D511" s="58"/>
      <c r="E511" s="59"/>
      <c r="F511" s="60"/>
      <c r="I511" s="63"/>
      <c r="J511" s="64"/>
      <c r="L511" s="66"/>
      <c r="M511" s="67"/>
    </row>
    <row r="512" spans="2:13" ht="21">
      <c r="B512" s="56"/>
      <c r="C512" s="57"/>
      <c r="D512" s="58"/>
      <c r="E512" s="59"/>
      <c r="F512" s="60"/>
      <c r="I512" s="63"/>
      <c r="J512" s="64"/>
      <c r="L512" s="66"/>
      <c r="M512" s="67"/>
    </row>
    <row r="513" spans="2:13" ht="21">
      <c r="B513" s="56"/>
      <c r="C513" s="57"/>
      <c r="D513" s="58"/>
      <c r="F513" s="60"/>
      <c r="I513" s="63"/>
      <c r="J513" s="64"/>
      <c r="L513" s="66"/>
      <c r="M513" s="67"/>
    </row>
    <row r="514" spans="2:13" ht="21">
      <c r="B514" s="56"/>
      <c r="C514" s="57"/>
      <c r="D514" s="58"/>
      <c r="E514" s="59"/>
      <c r="F514" s="60"/>
      <c r="I514" s="63"/>
      <c r="J514" s="64"/>
      <c r="L514" s="66"/>
      <c r="M514" s="67"/>
    </row>
    <row r="515" spans="2:13" ht="21">
      <c r="B515" s="56"/>
      <c r="C515" s="57"/>
      <c r="D515" s="58"/>
      <c r="E515" s="59"/>
      <c r="F515" s="60"/>
      <c r="I515" s="63"/>
      <c r="J515" s="64"/>
      <c r="L515" s="66"/>
      <c r="M515" s="67"/>
    </row>
    <row r="516" spans="2:13" ht="21">
      <c r="B516" s="56"/>
      <c r="C516" s="57"/>
      <c r="D516" s="58"/>
      <c r="E516" s="59"/>
      <c r="F516" s="60"/>
      <c r="I516" s="63"/>
      <c r="J516" s="64"/>
      <c r="L516" s="66"/>
      <c r="M516" s="67"/>
    </row>
    <row r="517" spans="2:13" ht="21">
      <c r="B517" s="56"/>
      <c r="C517" s="57"/>
      <c r="D517" s="58"/>
      <c r="E517" s="59"/>
      <c r="F517" s="60"/>
      <c r="I517" s="63"/>
      <c r="J517" s="64"/>
      <c r="L517" s="66"/>
      <c r="M517" s="67"/>
    </row>
    <row r="518" spans="2:13" ht="21">
      <c r="B518" s="56"/>
      <c r="C518" s="57"/>
      <c r="D518" s="58"/>
      <c r="E518" s="59"/>
      <c r="F518" s="60"/>
      <c r="I518" s="63"/>
      <c r="J518" s="64"/>
      <c r="L518" s="66"/>
      <c r="M518" s="67"/>
    </row>
    <row r="519" spans="2:13" ht="21">
      <c r="B519" s="56"/>
      <c r="C519" s="57"/>
      <c r="D519" s="58"/>
      <c r="E519" s="59"/>
      <c r="F519" s="60"/>
      <c r="I519" s="63"/>
      <c r="J519" s="64"/>
      <c r="L519" s="66"/>
      <c r="M519" s="67"/>
    </row>
    <row r="520" spans="2:13" ht="21">
      <c r="B520" s="56"/>
      <c r="C520" s="57"/>
      <c r="D520" s="58"/>
      <c r="E520" s="59"/>
      <c r="F520" s="60"/>
      <c r="L520" s="66"/>
      <c r="M520" s="67"/>
    </row>
    <row r="521" spans="2:13" ht="21">
      <c r="B521" s="56"/>
      <c r="C521" s="57"/>
      <c r="D521" s="58"/>
      <c r="E521" s="59"/>
      <c r="F521" s="60"/>
      <c r="I521" s="63"/>
      <c r="J521" s="64"/>
      <c r="L521" s="66"/>
      <c r="M521" s="67"/>
    </row>
    <row r="522" spans="2:13" ht="21">
      <c r="B522" s="56"/>
      <c r="C522" s="57"/>
      <c r="D522" s="58"/>
      <c r="E522" s="59"/>
      <c r="F522" s="60"/>
      <c r="I522" s="63"/>
      <c r="J522" s="64"/>
      <c r="L522" s="66"/>
      <c r="M522" s="67"/>
    </row>
    <row r="523" spans="2:13" ht="21">
      <c r="B523" s="56"/>
      <c r="C523" s="57"/>
      <c r="D523" s="58"/>
      <c r="E523" s="59"/>
      <c r="F523" s="60"/>
      <c r="I523" s="63"/>
      <c r="J523" s="64"/>
      <c r="L523" s="66"/>
      <c r="M523" s="67"/>
    </row>
    <row r="524" spans="2:13" ht="21">
      <c r="B524" s="56"/>
      <c r="D524" s="72"/>
      <c r="E524" s="59"/>
      <c r="F524" s="60"/>
      <c r="I524" s="63"/>
      <c r="J524" s="64"/>
      <c r="L524" s="66"/>
      <c r="M524" s="67"/>
    </row>
    <row r="525" spans="2:13" ht="21">
      <c r="B525" s="56"/>
      <c r="C525" s="57"/>
      <c r="D525" s="58"/>
      <c r="E525" s="59"/>
      <c r="F525" s="60"/>
      <c r="I525" s="63"/>
      <c r="J525" s="64"/>
      <c r="L525" s="66"/>
      <c r="M525" s="67"/>
    </row>
    <row r="526" spans="2:13" ht="21">
      <c r="B526" s="56"/>
      <c r="C526" s="57"/>
      <c r="D526" s="58"/>
      <c r="E526" s="59"/>
      <c r="F526" s="60"/>
      <c r="I526" s="63"/>
      <c r="J526" s="64"/>
      <c r="L526" s="66"/>
      <c r="M526" s="67"/>
    </row>
    <row r="527" spans="2:13" ht="21">
      <c r="B527" s="56"/>
      <c r="C527" s="57"/>
      <c r="D527" s="58"/>
      <c r="E527" s="59"/>
      <c r="F527" s="60"/>
      <c r="I527" s="63"/>
      <c r="J527" s="64"/>
      <c r="L527" s="66"/>
      <c r="M527" s="67"/>
    </row>
    <row r="528" spans="2:13" ht="21">
      <c r="B528" s="56"/>
      <c r="C528" s="57"/>
      <c r="D528" s="58"/>
      <c r="E528" s="59"/>
      <c r="F528" s="60"/>
      <c r="I528" s="63"/>
      <c r="J528" s="64"/>
      <c r="L528" s="66"/>
      <c r="M528" s="67"/>
    </row>
    <row r="529" spans="2:13" ht="21">
      <c r="B529" s="56"/>
      <c r="C529" s="57"/>
      <c r="D529" s="58"/>
      <c r="E529" s="59"/>
      <c r="F529" s="60"/>
      <c r="I529" s="63"/>
      <c r="J529" s="64"/>
      <c r="L529" s="66"/>
      <c r="M529" s="67"/>
    </row>
    <row r="530" spans="2:13" ht="21">
      <c r="B530" s="56"/>
      <c r="C530" s="57"/>
      <c r="D530" s="58"/>
      <c r="E530" s="59"/>
      <c r="F530" s="60"/>
      <c r="I530" s="63"/>
      <c r="J530" s="64"/>
      <c r="L530" s="66"/>
      <c r="M530" s="67"/>
    </row>
    <row r="531" spans="2:13" ht="21">
      <c r="B531" s="56"/>
      <c r="C531" s="57"/>
      <c r="D531" s="58"/>
      <c r="E531" s="59"/>
      <c r="F531" s="60"/>
      <c r="I531" s="63"/>
      <c r="J531" s="64"/>
      <c r="L531" s="66"/>
      <c r="M531" s="67"/>
    </row>
    <row r="532" spans="2:13" ht="21">
      <c r="B532" s="56"/>
      <c r="C532" s="57"/>
      <c r="D532" s="58"/>
      <c r="E532" s="59"/>
      <c r="F532" s="60"/>
      <c r="I532" s="63"/>
      <c r="J532" s="64"/>
      <c r="L532" s="66"/>
      <c r="M532" s="67"/>
    </row>
    <row r="533" spans="2:13" ht="21">
      <c r="B533" s="56"/>
      <c r="C533" s="57"/>
      <c r="D533" s="58"/>
      <c r="E533" s="59"/>
      <c r="F533" s="60"/>
      <c r="I533" s="63"/>
      <c r="J533" s="64"/>
      <c r="L533" s="66"/>
      <c r="M533" s="67"/>
    </row>
    <row r="534" spans="2:13" ht="21">
      <c r="B534" s="56"/>
      <c r="C534" s="57"/>
      <c r="D534" s="58"/>
      <c r="E534" s="59"/>
      <c r="F534" s="60"/>
      <c r="I534" s="63"/>
      <c r="J534" s="64"/>
      <c r="L534" s="66"/>
      <c r="M534" s="67"/>
    </row>
    <row r="535" spans="2:13" ht="21">
      <c r="B535" s="56"/>
      <c r="C535" s="57"/>
      <c r="D535" s="58"/>
      <c r="E535" s="59"/>
      <c r="F535" s="60"/>
      <c r="I535" s="63"/>
      <c r="J535" s="64"/>
      <c r="L535" s="66"/>
      <c r="M535" s="67"/>
    </row>
    <row r="536" spans="2:13" ht="21">
      <c r="B536" s="56"/>
      <c r="C536" s="57"/>
      <c r="D536" s="58"/>
      <c r="E536" s="59"/>
      <c r="F536" s="60"/>
      <c r="I536" s="63"/>
      <c r="J536" s="64"/>
      <c r="L536" s="66"/>
      <c r="M536" s="67"/>
    </row>
    <row r="537" spans="2:13" ht="21">
      <c r="B537" s="56"/>
      <c r="C537" s="57"/>
      <c r="D537" s="58"/>
      <c r="E537" s="59"/>
      <c r="F537" s="60"/>
      <c r="I537" s="63"/>
      <c r="J537" s="64"/>
      <c r="L537" s="66"/>
      <c r="M537" s="67"/>
    </row>
    <row r="538" spans="2:13" ht="21">
      <c r="B538" s="56"/>
      <c r="C538" s="57"/>
      <c r="D538" s="58"/>
      <c r="E538" s="59"/>
      <c r="F538" s="60"/>
      <c r="I538" s="63"/>
      <c r="J538" s="64"/>
      <c r="L538" s="66"/>
      <c r="M538" s="67"/>
    </row>
    <row r="539" spans="2:13" ht="21">
      <c r="B539" s="56"/>
      <c r="C539" s="57"/>
      <c r="D539" s="58"/>
      <c r="E539" s="59"/>
      <c r="F539" s="60"/>
      <c r="I539" s="63"/>
      <c r="J539" s="64"/>
      <c r="L539" s="66"/>
      <c r="M539" s="67"/>
    </row>
    <row r="540" spans="2:13" ht="21">
      <c r="B540" s="56"/>
      <c r="C540" s="57"/>
      <c r="E540" s="59"/>
      <c r="F540" s="60"/>
      <c r="I540" s="63"/>
      <c r="J540" s="64"/>
      <c r="L540" s="66"/>
      <c r="M540" s="67"/>
    </row>
    <row r="541" spans="2:13" ht="21">
      <c r="B541" s="56"/>
      <c r="C541" s="57"/>
      <c r="D541" s="58"/>
      <c r="E541" s="59"/>
      <c r="F541" s="60"/>
      <c r="I541" s="63"/>
      <c r="J541" s="64"/>
      <c r="L541" s="66"/>
      <c r="M541" s="67"/>
    </row>
    <row r="542" spans="2:13" ht="21">
      <c r="B542" s="56"/>
      <c r="C542" s="57"/>
      <c r="D542" s="58"/>
      <c r="E542" s="59"/>
      <c r="F542" s="60"/>
      <c r="I542" s="63"/>
      <c r="J542" s="64"/>
      <c r="L542" s="66"/>
      <c r="M542" s="67"/>
    </row>
    <row r="543" spans="2:13" ht="21">
      <c r="B543" s="56"/>
      <c r="C543" s="57"/>
      <c r="D543" s="58"/>
      <c r="E543" s="59"/>
      <c r="F543" s="60"/>
      <c r="I543" s="63"/>
      <c r="J543" s="64"/>
      <c r="L543" s="66"/>
      <c r="M543" s="67"/>
    </row>
    <row r="544" spans="2:13" ht="21">
      <c r="B544" s="56"/>
      <c r="E544" s="59"/>
      <c r="F544" s="60"/>
      <c r="I544" s="63"/>
      <c r="J544" s="64"/>
      <c r="L544" s="66"/>
      <c r="M544" s="67"/>
    </row>
    <row r="545" spans="2:13" ht="21">
      <c r="B545" s="56"/>
      <c r="C545" s="57"/>
      <c r="D545" s="58"/>
      <c r="E545" s="59"/>
      <c r="F545" s="60"/>
      <c r="I545" s="63"/>
      <c r="J545" s="64"/>
      <c r="L545" s="66"/>
      <c r="M545" s="67"/>
    </row>
    <row r="546" spans="2:13" ht="21">
      <c r="B546" s="56"/>
      <c r="C546" s="57"/>
      <c r="D546" s="58"/>
      <c r="E546" s="59"/>
      <c r="F546" s="60"/>
      <c r="I546" s="63"/>
      <c r="J546" s="64"/>
      <c r="L546" s="66"/>
      <c r="M546" s="67"/>
    </row>
    <row r="547" spans="2:13" ht="21">
      <c r="B547" s="56"/>
      <c r="C547" s="57"/>
      <c r="D547" s="58"/>
      <c r="E547" s="59"/>
      <c r="F547" s="60"/>
      <c r="I547" s="63"/>
      <c r="J547" s="64"/>
      <c r="L547" s="66"/>
      <c r="M547" s="67"/>
    </row>
    <row r="548" spans="2:13" ht="21">
      <c r="B548" s="56"/>
      <c r="C548" s="57"/>
      <c r="D548" s="58"/>
      <c r="E548" s="59"/>
      <c r="F548" s="60"/>
      <c r="I548" s="63"/>
      <c r="J548" s="64"/>
      <c r="L548" s="66"/>
      <c r="M548" s="67"/>
    </row>
    <row r="549" spans="2:13" ht="21">
      <c r="B549" s="56"/>
      <c r="C549" s="57"/>
      <c r="D549" s="58"/>
      <c r="E549" s="59"/>
      <c r="F549" s="60"/>
      <c r="I549" s="63"/>
      <c r="J549" s="64"/>
      <c r="L549" s="66"/>
      <c r="M549" s="67"/>
    </row>
    <row r="550" spans="2:13" ht="21">
      <c r="B550" s="56"/>
      <c r="C550" s="57"/>
      <c r="D550" s="58"/>
      <c r="E550" s="59"/>
      <c r="F550" s="60"/>
      <c r="I550" s="63"/>
      <c r="J550" s="64"/>
      <c r="L550" s="66"/>
      <c r="M550" s="67"/>
    </row>
    <row r="551" spans="2:13" ht="21">
      <c r="B551" s="56"/>
      <c r="C551" s="57"/>
      <c r="D551" s="58"/>
      <c r="E551" s="59"/>
      <c r="F551" s="60"/>
      <c r="I551" s="63"/>
      <c r="J551" s="64"/>
      <c r="L551" s="66"/>
      <c r="M551" s="67"/>
    </row>
    <row r="552" spans="2:13" ht="21">
      <c r="B552" s="56"/>
      <c r="C552" s="57"/>
      <c r="D552" s="58"/>
      <c r="E552" s="59"/>
      <c r="F552" s="60"/>
      <c r="I552" s="63"/>
      <c r="J552" s="64"/>
      <c r="L552" s="66"/>
      <c r="M552" s="67"/>
    </row>
    <row r="553" spans="2:13" ht="21">
      <c r="B553" s="56"/>
      <c r="C553" s="57"/>
      <c r="D553" s="58"/>
      <c r="E553" s="59"/>
      <c r="F553" s="60"/>
      <c r="I553" s="63"/>
      <c r="J553" s="64"/>
      <c r="L553" s="66"/>
      <c r="M553" s="67"/>
    </row>
    <row r="554" spans="2:13" ht="21">
      <c r="B554" s="56"/>
      <c r="C554" s="57"/>
      <c r="D554" s="58"/>
      <c r="E554" s="59"/>
      <c r="F554" s="60"/>
      <c r="I554" s="63"/>
      <c r="J554" s="64"/>
      <c r="L554" s="66"/>
      <c r="M554" s="67"/>
    </row>
    <row r="555" spans="2:13" ht="21">
      <c r="B555" s="56"/>
      <c r="C555" s="57"/>
      <c r="D555" s="58"/>
      <c r="E555" s="59"/>
      <c r="F555" s="60"/>
      <c r="I555" s="63"/>
      <c r="J555" s="64"/>
      <c r="L555" s="66"/>
      <c r="M555" s="67"/>
    </row>
    <row r="556" spans="2:13" ht="21">
      <c r="B556" s="56"/>
      <c r="C556" s="57"/>
      <c r="D556" s="58"/>
      <c r="E556" s="59"/>
      <c r="F556" s="60"/>
      <c r="I556" s="63"/>
      <c r="J556" s="64"/>
      <c r="L556" s="66"/>
      <c r="M556" s="67"/>
    </row>
    <row r="557" spans="2:13" ht="21">
      <c r="B557" s="56"/>
      <c r="D557" s="58"/>
      <c r="E557" s="59"/>
      <c r="F557" s="60"/>
      <c r="I557" s="63"/>
      <c r="J557" s="64"/>
      <c r="L557" s="66"/>
      <c r="M557" s="67"/>
    </row>
    <row r="558" spans="2:13" ht="21">
      <c r="B558" s="56"/>
      <c r="E558" s="59"/>
      <c r="F558" s="60"/>
      <c r="I558" s="63"/>
      <c r="J558" s="64"/>
      <c r="L558" s="66"/>
      <c r="M558" s="67"/>
    </row>
    <row r="559" spans="2:13" ht="21">
      <c r="B559" s="56"/>
      <c r="C559" s="57"/>
      <c r="D559" s="58"/>
      <c r="E559" s="59"/>
      <c r="F559" s="60"/>
      <c r="I559" s="63"/>
      <c r="J559" s="64"/>
      <c r="L559" s="66"/>
      <c r="M559" s="67"/>
    </row>
    <row r="560" spans="2:13" ht="21">
      <c r="B560" s="56"/>
      <c r="C560" s="57"/>
      <c r="D560" s="58"/>
      <c r="E560" s="59"/>
      <c r="F560" s="60"/>
      <c r="I560" s="63"/>
      <c r="J560" s="64"/>
      <c r="L560" s="78"/>
      <c r="M560" s="79"/>
    </row>
    <row r="561" spans="2:13" ht="21">
      <c r="B561" s="56"/>
      <c r="C561" s="57"/>
      <c r="D561" s="58"/>
      <c r="E561" s="59"/>
      <c r="F561" s="60"/>
      <c r="I561" s="63"/>
      <c r="J561" s="64"/>
      <c r="L561" s="80"/>
      <c r="M561" s="81"/>
    </row>
    <row r="562" spans="2:13" ht="21">
      <c r="B562" s="56"/>
      <c r="C562" s="57"/>
      <c r="D562" s="58"/>
      <c r="E562" s="59"/>
      <c r="F562" s="60"/>
      <c r="I562" s="63"/>
      <c r="J562" s="64"/>
      <c r="L562" s="80"/>
      <c r="M562" s="81"/>
    </row>
    <row r="563" spans="2:13" ht="21">
      <c r="B563" s="56"/>
      <c r="C563" s="57"/>
      <c r="D563" s="58"/>
      <c r="E563" s="59"/>
      <c r="F563" s="60"/>
      <c r="I563" s="63"/>
      <c r="J563" s="64"/>
      <c r="L563" s="80"/>
      <c r="M563" s="81"/>
    </row>
    <row r="564" spans="2:13" ht="21">
      <c r="B564" s="56"/>
      <c r="C564" s="57"/>
      <c r="D564" s="58"/>
      <c r="F564" s="73"/>
      <c r="I564" s="63"/>
      <c r="J564" s="64"/>
      <c r="L564" s="66"/>
      <c r="M564" s="67"/>
    </row>
    <row r="565" spans="2:13" ht="21">
      <c r="B565" s="56"/>
      <c r="C565" s="57"/>
      <c r="D565" s="58"/>
      <c r="E565" s="59"/>
      <c r="F565" s="60"/>
      <c r="I565" s="63"/>
      <c r="J565" s="64"/>
      <c r="L565" s="78"/>
      <c r="M565" s="81"/>
    </row>
    <row r="566" spans="2:13" ht="21">
      <c r="B566" s="56"/>
      <c r="C566" s="57"/>
      <c r="D566" s="58"/>
      <c r="E566" s="59"/>
      <c r="F566" s="60"/>
      <c r="L566" s="80"/>
      <c r="M566" s="81"/>
    </row>
    <row r="567" spans="2:13" ht="21">
      <c r="B567" s="56"/>
      <c r="C567" s="57"/>
      <c r="D567" s="58"/>
      <c r="E567" s="59"/>
      <c r="F567" s="60"/>
      <c r="I567" s="63"/>
      <c r="J567" s="64"/>
      <c r="L567" s="80"/>
      <c r="M567" s="81"/>
    </row>
    <row r="568" spans="2:13" ht="21">
      <c r="B568" s="56"/>
      <c r="C568" s="57"/>
      <c r="D568" s="58"/>
      <c r="E568" s="59"/>
      <c r="F568" s="60"/>
      <c r="I568" s="63"/>
      <c r="J568" s="64"/>
      <c r="L568" s="80"/>
      <c r="M568" s="81"/>
    </row>
    <row r="569" spans="2:13" ht="21">
      <c r="B569" s="56"/>
      <c r="C569" s="57"/>
      <c r="D569" s="58"/>
      <c r="F569" s="60"/>
      <c r="I569" s="63"/>
      <c r="J569" s="64"/>
      <c r="L569" s="80"/>
      <c r="M569" s="81"/>
    </row>
    <row r="570" spans="2:13" ht="21">
      <c r="B570" s="56"/>
      <c r="C570" s="57"/>
      <c r="D570" s="58"/>
      <c r="E570" s="59"/>
      <c r="F570" s="60"/>
      <c r="I570" s="63"/>
      <c r="J570" s="64"/>
      <c r="L570" s="80"/>
      <c r="M570" s="81"/>
    </row>
    <row r="571" spans="2:13" ht="21">
      <c r="B571" s="56"/>
      <c r="C571" s="57"/>
      <c r="D571" s="58"/>
      <c r="E571" s="59"/>
      <c r="F571" s="60"/>
      <c r="I571" s="63"/>
      <c r="J571" s="64"/>
      <c r="L571" s="78"/>
      <c r="M571" s="81"/>
    </row>
    <row r="572" spans="2:13" ht="21">
      <c r="B572" s="56"/>
      <c r="C572" s="57"/>
      <c r="D572" s="58"/>
      <c r="E572" s="59"/>
      <c r="F572" s="60"/>
      <c r="I572" s="63"/>
      <c r="J572" s="64"/>
      <c r="L572" s="78"/>
      <c r="M572" s="79"/>
    </row>
    <row r="573" spans="2:13" ht="21">
      <c r="B573" s="56"/>
      <c r="C573" s="57"/>
      <c r="D573" s="58"/>
      <c r="E573" s="59"/>
      <c r="F573" s="60"/>
      <c r="I573" s="63"/>
      <c r="J573" s="64"/>
      <c r="L573" s="78"/>
      <c r="M573" s="81"/>
    </row>
    <row r="574" spans="2:13" ht="21">
      <c r="B574" s="56"/>
      <c r="C574" s="57"/>
      <c r="D574" s="58"/>
      <c r="E574" s="59"/>
      <c r="F574" s="60"/>
      <c r="I574" s="63"/>
      <c r="J574" s="64"/>
      <c r="L574" s="80"/>
      <c r="M574" s="79"/>
    </row>
    <row r="575" spans="2:13" ht="21">
      <c r="B575" s="56"/>
      <c r="D575" s="58"/>
      <c r="E575" s="59"/>
      <c r="F575" s="60"/>
      <c r="I575" s="63"/>
      <c r="J575" s="64"/>
      <c r="L575" s="78"/>
      <c r="M575" s="79"/>
    </row>
    <row r="576" spans="2:13" ht="21">
      <c r="B576" s="56"/>
      <c r="C576" s="57"/>
      <c r="D576" s="58"/>
      <c r="E576" s="59"/>
      <c r="F576" s="60"/>
      <c r="I576" s="63"/>
      <c r="J576" s="64"/>
      <c r="L576" s="78"/>
      <c r="M576" s="81"/>
    </row>
    <row r="577" spans="2:13" ht="21">
      <c r="B577" s="56"/>
      <c r="D577" s="58"/>
      <c r="E577" s="59"/>
      <c r="F577" s="60"/>
      <c r="I577" s="63"/>
      <c r="J577" s="64"/>
      <c r="L577" s="66"/>
      <c r="M577" s="67"/>
    </row>
    <row r="578" spans="2:13" ht="21">
      <c r="B578" s="56"/>
      <c r="C578" s="57"/>
      <c r="D578" s="58"/>
      <c r="E578" s="59"/>
      <c r="F578" s="60"/>
      <c r="I578" s="63"/>
      <c r="J578" s="64"/>
      <c r="L578" s="66"/>
      <c r="M578" s="67"/>
    </row>
    <row r="579" spans="2:13" ht="21">
      <c r="B579" s="56"/>
      <c r="C579" s="57"/>
      <c r="D579" s="58"/>
      <c r="E579" s="59"/>
      <c r="F579" s="60"/>
      <c r="I579" s="63"/>
      <c r="J579" s="64"/>
      <c r="L579" s="66"/>
      <c r="M579" s="67"/>
    </row>
    <row r="580" spans="2:13" ht="21">
      <c r="B580" s="56"/>
      <c r="C580" s="57"/>
      <c r="D580" s="58"/>
      <c r="E580" s="59"/>
      <c r="F580" s="60"/>
      <c r="I580" s="63"/>
      <c r="J580" s="64"/>
      <c r="L580" s="66"/>
      <c r="M580" s="67"/>
    </row>
    <row r="581" spans="2:13" ht="21">
      <c r="B581" s="56"/>
      <c r="C581" s="57"/>
      <c r="D581" s="58"/>
      <c r="E581" s="59"/>
      <c r="F581" s="60"/>
      <c r="I581" s="63"/>
      <c r="J581" s="64"/>
      <c r="L581" s="66"/>
      <c r="M581" s="67"/>
    </row>
    <row r="582" spans="2:13" ht="21">
      <c r="B582" s="56"/>
      <c r="C582" s="57"/>
      <c r="D582" s="58"/>
      <c r="E582" s="59"/>
      <c r="F582" s="60"/>
      <c r="I582" s="63"/>
      <c r="J582" s="64"/>
      <c r="L582" s="80"/>
      <c r="M582" s="81"/>
    </row>
    <row r="583" spans="2:13" ht="21">
      <c r="B583" s="56"/>
      <c r="C583" s="57"/>
      <c r="D583" s="58"/>
      <c r="E583" s="59"/>
      <c r="F583" s="60"/>
      <c r="I583" s="63"/>
      <c r="J583" s="64"/>
      <c r="L583" s="80"/>
      <c r="M583" s="81"/>
    </row>
    <row r="584" spans="2:13" ht="21">
      <c r="B584" s="56"/>
      <c r="C584" s="57"/>
      <c r="D584" s="58"/>
      <c r="E584" s="59"/>
      <c r="F584" s="60"/>
      <c r="L584" s="78"/>
      <c r="M584" s="81"/>
    </row>
    <row r="585" spans="2:13" ht="21">
      <c r="B585" s="56"/>
      <c r="C585" s="57"/>
      <c r="D585" s="58"/>
      <c r="F585" s="60"/>
      <c r="I585" s="63"/>
      <c r="J585" s="64"/>
      <c r="L585" s="66"/>
      <c r="M585" s="67"/>
    </row>
    <row r="586" spans="2:13" ht="21">
      <c r="B586" s="56"/>
      <c r="C586" s="57"/>
      <c r="D586" s="58"/>
      <c r="E586" s="59"/>
      <c r="F586" s="60"/>
      <c r="I586" s="63"/>
      <c r="J586" s="64"/>
      <c r="L586" s="66"/>
      <c r="M586" s="67"/>
    </row>
    <row r="587" spans="2:13" ht="21">
      <c r="B587" s="56"/>
      <c r="C587" s="57"/>
      <c r="D587" s="58"/>
      <c r="E587" s="59"/>
      <c r="F587" s="60"/>
      <c r="I587" s="63"/>
      <c r="J587" s="64"/>
      <c r="L587" s="66"/>
      <c r="M587" s="67"/>
    </row>
    <row r="588" spans="2:13" ht="21">
      <c r="B588" s="56"/>
      <c r="C588" s="57"/>
      <c r="D588" s="58"/>
      <c r="F588" s="73"/>
      <c r="I588" s="63"/>
      <c r="J588" s="64"/>
      <c r="L588" s="66"/>
      <c r="M588" s="67"/>
    </row>
    <row r="589" spans="2:13" ht="21">
      <c r="B589" s="56"/>
      <c r="C589" s="57"/>
      <c r="D589" s="58"/>
      <c r="E589" s="59"/>
      <c r="F589" s="60"/>
      <c r="I589" s="63"/>
      <c r="J589" s="64"/>
      <c r="L589" s="66"/>
      <c r="M589" s="67"/>
    </row>
    <row r="590" spans="2:13" ht="21">
      <c r="B590" s="56"/>
      <c r="C590" s="57"/>
      <c r="D590" s="58"/>
      <c r="E590" s="59"/>
      <c r="F590" s="60"/>
      <c r="I590" s="63"/>
      <c r="J590" s="64"/>
      <c r="L590" s="78"/>
      <c r="M590" s="67"/>
    </row>
    <row r="591" spans="2:13" ht="21">
      <c r="B591" s="56"/>
      <c r="C591" s="57"/>
      <c r="D591" s="58"/>
      <c r="E591" s="59"/>
      <c r="F591" s="60"/>
      <c r="I591" s="63"/>
      <c r="J591" s="64"/>
      <c r="L591" s="78"/>
      <c r="M591" s="67"/>
    </row>
    <row r="592" spans="2:13" ht="21">
      <c r="B592" s="56"/>
      <c r="C592" s="57"/>
      <c r="D592" s="58"/>
      <c r="E592" s="59"/>
      <c r="F592" s="60"/>
      <c r="I592" s="63"/>
      <c r="J592" s="64"/>
      <c r="L592" s="80"/>
      <c r="M592" s="81"/>
    </row>
    <row r="593" spans="2:13" ht="21">
      <c r="B593" s="56"/>
      <c r="C593" s="57"/>
      <c r="D593" s="58"/>
      <c r="E593" s="59"/>
      <c r="F593" s="60"/>
      <c r="I593" s="63"/>
      <c r="J593" s="64"/>
      <c r="L593" s="80"/>
      <c r="M593" s="81"/>
    </row>
    <row r="594" spans="2:13" ht="21">
      <c r="B594" s="56"/>
      <c r="C594" s="57"/>
      <c r="D594" s="58"/>
      <c r="E594" s="59"/>
      <c r="F594" s="60"/>
      <c r="I594" s="63"/>
      <c r="J594" s="64"/>
      <c r="L594" s="78"/>
      <c r="M594" s="79"/>
    </row>
    <row r="595" spans="2:13" ht="21">
      <c r="B595" s="56"/>
      <c r="C595" s="57"/>
      <c r="D595" s="58"/>
      <c r="E595" s="59"/>
      <c r="F595" s="60"/>
      <c r="I595" s="63"/>
      <c r="J595" s="64"/>
      <c r="L595" s="78"/>
      <c r="M595" s="79"/>
    </row>
    <row r="596" spans="2:13" ht="21">
      <c r="B596" s="56"/>
      <c r="C596" s="57"/>
      <c r="D596" s="58"/>
      <c r="E596" s="59"/>
      <c r="F596" s="60"/>
      <c r="I596" s="63"/>
      <c r="J596" s="64"/>
      <c r="L596" s="78"/>
      <c r="M596" s="79"/>
    </row>
    <row r="597" spans="2:13" ht="21">
      <c r="B597" s="56"/>
      <c r="C597" s="57"/>
      <c r="D597" s="58"/>
      <c r="E597" s="59"/>
      <c r="F597" s="60"/>
      <c r="I597" s="63"/>
      <c r="J597" s="64"/>
      <c r="L597" s="78"/>
      <c r="M597" s="79"/>
    </row>
    <row r="598" spans="2:13" ht="21">
      <c r="B598" s="56"/>
      <c r="C598" s="57"/>
      <c r="D598" s="58"/>
      <c r="E598" s="59"/>
      <c r="F598" s="60"/>
      <c r="I598" s="63"/>
      <c r="J598" s="64"/>
      <c r="L598" s="78"/>
      <c r="M598" s="79"/>
    </row>
    <row r="599" spans="2:13" ht="21">
      <c r="B599" s="56"/>
      <c r="C599" s="57"/>
      <c r="D599" s="58"/>
      <c r="E599" s="59"/>
      <c r="F599" s="60"/>
      <c r="I599" s="63"/>
      <c r="J599" s="64"/>
      <c r="L599" s="78"/>
      <c r="M599" s="79"/>
    </row>
    <row r="600" spans="2:13" ht="21">
      <c r="B600" s="56"/>
      <c r="C600" s="57"/>
      <c r="D600" s="58"/>
      <c r="E600" s="59"/>
      <c r="F600" s="60"/>
      <c r="I600" s="63"/>
      <c r="J600" s="64"/>
      <c r="L600" s="80"/>
      <c r="M600" s="81"/>
    </row>
    <row r="601" spans="2:13" ht="21">
      <c r="B601" s="56"/>
      <c r="C601" s="57"/>
      <c r="D601" s="58"/>
      <c r="E601" s="59"/>
      <c r="F601" s="60"/>
      <c r="I601" s="63"/>
      <c r="J601" s="64"/>
      <c r="L601" s="66"/>
      <c r="M601" s="81"/>
    </row>
    <row r="602" spans="2:13" ht="21">
      <c r="B602" s="56"/>
      <c r="C602" s="57"/>
      <c r="D602" s="58"/>
      <c r="E602" s="59"/>
      <c r="F602" s="60"/>
      <c r="I602" s="63"/>
      <c r="J602" s="64"/>
      <c r="L602" s="78"/>
      <c r="M602" s="79"/>
    </row>
    <row r="603" spans="2:13" ht="21">
      <c r="B603" s="56"/>
      <c r="C603" s="57"/>
      <c r="D603" s="58"/>
      <c r="E603" s="59"/>
      <c r="F603" s="60"/>
      <c r="I603" s="63"/>
      <c r="J603" s="64"/>
      <c r="L603" s="80"/>
      <c r="M603" s="82"/>
    </row>
    <row r="604" spans="2:13" ht="21">
      <c r="B604" s="56"/>
      <c r="C604" s="57"/>
      <c r="D604" s="58"/>
      <c r="E604" s="59"/>
      <c r="F604" s="60"/>
      <c r="I604" s="63"/>
      <c r="J604" s="64"/>
      <c r="L604" s="78"/>
      <c r="M604" s="79"/>
    </row>
    <row r="605" spans="2:13" ht="21">
      <c r="B605" s="56"/>
      <c r="C605" s="57"/>
      <c r="D605" s="58"/>
      <c r="E605" s="59"/>
      <c r="F605" s="60"/>
      <c r="I605" s="63"/>
      <c r="J605" s="64"/>
      <c r="L605" s="78"/>
      <c r="M605" s="79"/>
    </row>
    <row r="606" spans="2:13" ht="21">
      <c r="B606" s="56"/>
      <c r="C606" s="57"/>
      <c r="D606" s="58"/>
      <c r="E606" s="59"/>
      <c r="F606" s="60"/>
      <c r="I606" s="63"/>
      <c r="J606" s="64"/>
      <c r="L606" s="78"/>
      <c r="M606" s="79"/>
    </row>
    <row r="607" spans="2:13" ht="21">
      <c r="B607" s="56"/>
      <c r="C607" s="57"/>
      <c r="D607" s="58"/>
      <c r="E607" s="59"/>
      <c r="F607" s="60"/>
      <c r="I607" s="63"/>
      <c r="J607" s="64"/>
      <c r="L607" s="78"/>
      <c r="M607" s="79"/>
    </row>
    <row r="608" spans="2:13" ht="21">
      <c r="B608" s="56"/>
      <c r="C608" s="57"/>
      <c r="D608" s="58"/>
      <c r="E608" s="59"/>
      <c r="F608" s="60"/>
      <c r="I608" s="63"/>
      <c r="J608" s="64"/>
      <c r="L608" s="66"/>
      <c r="M608" s="67"/>
    </row>
    <row r="609" spans="2:13" ht="21">
      <c r="B609" s="56"/>
      <c r="C609" s="57"/>
      <c r="D609" s="58"/>
      <c r="E609" s="59"/>
      <c r="F609" s="60"/>
      <c r="I609" s="63"/>
      <c r="J609" s="64"/>
      <c r="L609" s="66"/>
      <c r="M609" s="67"/>
    </row>
    <row r="610" spans="2:13" ht="21">
      <c r="B610" s="56"/>
      <c r="C610" s="57"/>
      <c r="D610" s="58"/>
      <c r="E610" s="59"/>
      <c r="I610" s="63"/>
      <c r="J610" s="64"/>
      <c r="L610" s="66"/>
      <c r="M610" s="67"/>
    </row>
    <row r="611" spans="2:13" ht="21">
      <c r="B611" s="56"/>
      <c r="C611" s="57"/>
      <c r="D611" s="58"/>
      <c r="I611" s="63"/>
      <c r="J611" s="64"/>
      <c r="L611" s="66"/>
      <c r="M611" s="67"/>
    </row>
    <row r="612" spans="2:13" ht="21">
      <c r="B612" s="56"/>
      <c r="C612" s="57"/>
      <c r="D612" s="58"/>
      <c r="E612" s="59"/>
      <c r="F612" s="60"/>
      <c r="I612" s="63"/>
      <c r="J612" s="64"/>
      <c r="L612" s="66"/>
      <c r="M612" s="67"/>
    </row>
    <row r="613" spans="2:13" ht="21">
      <c r="B613" s="56"/>
      <c r="C613" s="57"/>
      <c r="D613" s="58"/>
      <c r="E613" s="59"/>
      <c r="F613" s="60"/>
      <c r="I613" s="63"/>
      <c r="J613" s="64"/>
      <c r="L613" s="66"/>
      <c r="M613" s="67"/>
    </row>
    <row r="614" spans="2:13" ht="21">
      <c r="B614" s="56"/>
      <c r="C614" s="57"/>
      <c r="D614" s="58"/>
      <c r="E614" s="59"/>
      <c r="F614" s="60"/>
      <c r="I614" s="63"/>
      <c r="J614" s="64"/>
      <c r="L614" s="66"/>
      <c r="M614" s="67"/>
    </row>
    <row r="615" spans="2:13" ht="21">
      <c r="B615" s="56"/>
      <c r="C615" s="57"/>
      <c r="D615" s="58"/>
      <c r="E615" s="59"/>
      <c r="F615" s="60"/>
      <c r="I615" s="63"/>
      <c r="J615" s="64"/>
      <c r="L615" s="66"/>
      <c r="M615" s="67"/>
    </row>
    <row r="616" spans="2:13" ht="21">
      <c r="B616" s="56"/>
      <c r="C616" s="57"/>
      <c r="D616" s="58"/>
      <c r="E616" s="59"/>
      <c r="F616" s="60"/>
      <c r="I616" s="63"/>
      <c r="J616" s="64"/>
      <c r="L616" s="66"/>
      <c r="M616" s="67"/>
    </row>
    <row r="617" spans="2:13" ht="21">
      <c r="B617" s="56"/>
      <c r="C617" s="57"/>
      <c r="D617" s="58"/>
      <c r="E617" s="59"/>
      <c r="F617" s="60"/>
      <c r="I617" s="63"/>
      <c r="J617" s="64"/>
      <c r="L617" s="66"/>
      <c r="M617" s="67"/>
    </row>
    <row r="618" spans="2:13" ht="21">
      <c r="B618" s="56"/>
      <c r="C618" s="57"/>
      <c r="D618" s="58"/>
      <c r="E618" s="59"/>
      <c r="F618" s="60"/>
      <c r="I618" s="63"/>
      <c r="J618" s="64"/>
      <c r="L618" s="66"/>
      <c r="M618" s="67"/>
    </row>
    <row r="619" spans="2:13" ht="21">
      <c r="B619" s="56"/>
      <c r="C619" s="83"/>
      <c r="E619" s="84"/>
      <c r="F619" s="85"/>
      <c r="I619" s="63"/>
      <c r="J619" s="64"/>
      <c r="L619" s="66"/>
      <c r="M619" s="67"/>
    </row>
    <row r="620" spans="2:13" ht="21">
      <c r="B620" s="56"/>
      <c r="C620" s="83"/>
      <c r="E620" s="84"/>
      <c r="I620" s="63"/>
      <c r="J620" s="64"/>
      <c r="L620" s="66"/>
      <c r="M620" s="67"/>
    </row>
    <row r="621" spans="2:13" ht="21">
      <c r="B621" s="56"/>
      <c r="C621" s="57"/>
      <c r="D621" s="58"/>
      <c r="E621" s="59"/>
      <c r="F621" s="60"/>
      <c r="I621" s="63"/>
      <c r="J621" s="64"/>
      <c r="L621" s="66"/>
      <c r="M621" s="67"/>
    </row>
    <row r="622" spans="2:13" ht="21">
      <c r="B622" s="56"/>
      <c r="C622" s="57"/>
      <c r="D622" s="58"/>
      <c r="E622" s="59"/>
      <c r="F622" s="60"/>
      <c r="I622" s="63"/>
      <c r="J622" s="64"/>
      <c r="L622" s="66"/>
      <c r="M622" s="67"/>
    </row>
    <row r="623" spans="2:13" ht="21">
      <c r="B623" s="56"/>
      <c r="C623" s="57"/>
      <c r="D623" s="58"/>
      <c r="E623" s="59"/>
      <c r="F623" s="60"/>
      <c r="I623" s="63"/>
      <c r="J623" s="64"/>
      <c r="L623" s="66"/>
      <c r="M623" s="67"/>
    </row>
    <row r="624" spans="2:13" ht="21">
      <c r="B624" s="56"/>
      <c r="C624" s="57"/>
      <c r="D624" s="58"/>
      <c r="E624" s="59"/>
      <c r="F624" s="60"/>
      <c r="I624" s="63"/>
      <c r="J624" s="64"/>
      <c r="L624" s="66"/>
      <c r="M624" s="67"/>
    </row>
    <row r="625" spans="2:13" ht="21">
      <c r="B625" s="56"/>
      <c r="C625" s="57"/>
      <c r="D625" s="58"/>
      <c r="E625" s="59"/>
      <c r="F625" s="60"/>
      <c r="I625" s="63"/>
      <c r="J625" s="64"/>
      <c r="L625" s="66"/>
      <c r="M625" s="67"/>
    </row>
    <row r="626" spans="2:13" ht="21">
      <c r="B626" s="56"/>
      <c r="C626" s="57"/>
      <c r="D626" s="58"/>
      <c r="F626" s="60"/>
      <c r="I626" s="63"/>
      <c r="J626" s="64"/>
      <c r="L626" s="66"/>
      <c r="M626" s="67"/>
    </row>
    <row r="627" spans="2:13" ht="21">
      <c r="B627" s="56"/>
      <c r="C627" s="57"/>
      <c r="D627" s="58"/>
      <c r="E627" s="59"/>
      <c r="F627" s="60"/>
      <c r="I627" s="63"/>
      <c r="J627" s="64"/>
      <c r="L627" s="66"/>
      <c r="M627" s="67"/>
    </row>
    <row r="628" spans="2:13" ht="21">
      <c r="B628" s="56"/>
      <c r="C628" s="57"/>
      <c r="D628" s="58"/>
      <c r="E628" s="59"/>
      <c r="F628" s="60"/>
      <c r="I628" s="63"/>
      <c r="J628" s="64"/>
      <c r="L628" s="66"/>
      <c r="M628" s="67"/>
    </row>
    <row r="629" spans="2:13" ht="21">
      <c r="B629" s="56"/>
      <c r="C629" s="57"/>
      <c r="D629" s="58"/>
      <c r="E629" s="59"/>
      <c r="F629" s="60"/>
      <c r="I629" s="63"/>
      <c r="J629" s="64"/>
      <c r="L629" s="66"/>
      <c r="M629" s="67"/>
    </row>
    <row r="630" spans="2:13" ht="21">
      <c r="B630" s="56"/>
      <c r="C630" s="57"/>
      <c r="D630" s="58"/>
      <c r="E630" s="59"/>
      <c r="F630" s="60"/>
      <c r="I630" s="63"/>
      <c r="J630" s="64"/>
      <c r="L630" s="66"/>
      <c r="M630" s="67"/>
    </row>
    <row r="631" spans="2:13" ht="21">
      <c r="B631" s="56"/>
      <c r="C631" s="57"/>
      <c r="D631" s="58"/>
      <c r="F631" s="60"/>
      <c r="I631" s="63"/>
      <c r="J631" s="64"/>
      <c r="L631" s="66"/>
      <c r="M631" s="67"/>
    </row>
    <row r="632" spans="2:13" ht="21">
      <c r="B632" s="56"/>
      <c r="C632" s="57"/>
      <c r="D632" s="58"/>
      <c r="E632" s="59"/>
      <c r="F632" s="60"/>
      <c r="I632" s="63"/>
      <c r="J632" s="64"/>
      <c r="L632" s="66"/>
      <c r="M632" s="67"/>
    </row>
    <row r="633" spans="2:13" ht="21">
      <c r="B633" s="56"/>
      <c r="C633" s="57"/>
      <c r="D633" s="58"/>
      <c r="E633" s="59"/>
      <c r="F633" s="60"/>
      <c r="I633" s="63"/>
      <c r="J633" s="64"/>
      <c r="L633" s="66"/>
      <c r="M633" s="67"/>
    </row>
    <row r="634" spans="2:13" ht="21">
      <c r="B634" s="56"/>
      <c r="C634" s="57"/>
      <c r="D634" s="58"/>
      <c r="E634" s="59"/>
      <c r="F634" s="60"/>
      <c r="I634" s="63"/>
      <c r="J634" s="64"/>
      <c r="L634" s="66"/>
      <c r="M634" s="67"/>
    </row>
    <row r="635" spans="2:13" ht="21">
      <c r="B635" s="56"/>
      <c r="D635" s="58"/>
      <c r="E635" s="59"/>
      <c r="F635" s="60"/>
      <c r="I635" s="63"/>
      <c r="J635" s="64"/>
      <c r="L635" s="66"/>
      <c r="M635" s="67"/>
    </row>
    <row r="636" spans="2:13" ht="21">
      <c r="B636" s="56"/>
      <c r="C636" s="57"/>
      <c r="D636" s="58"/>
      <c r="E636" s="59"/>
      <c r="F636" s="60"/>
      <c r="I636" s="63"/>
      <c r="J636" s="64"/>
      <c r="L636" s="66"/>
      <c r="M636" s="67"/>
    </row>
    <row r="637" spans="2:13" ht="21">
      <c r="B637" s="56"/>
      <c r="C637" s="57"/>
      <c r="D637" s="58"/>
      <c r="E637" s="59"/>
      <c r="F637" s="60"/>
      <c r="I637" s="63"/>
      <c r="J637" s="64"/>
      <c r="L637" s="66"/>
      <c r="M637" s="67"/>
    </row>
    <row r="638" spans="2:13" ht="21">
      <c r="B638" s="56"/>
      <c r="C638" s="57"/>
      <c r="D638" s="58"/>
      <c r="E638" s="59"/>
      <c r="F638" s="60"/>
      <c r="I638" s="63"/>
      <c r="J638" s="64"/>
      <c r="L638" s="66"/>
      <c r="M638" s="67"/>
    </row>
    <row r="639" spans="2:13" ht="21">
      <c r="B639" s="56"/>
      <c r="C639" s="57"/>
      <c r="D639" s="58"/>
      <c r="E639" s="59"/>
      <c r="F639" s="60"/>
      <c r="I639" s="63"/>
      <c r="J639" s="64"/>
      <c r="L639" s="66"/>
      <c r="M639" s="67"/>
    </row>
    <row r="640" spans="2:13" ht="21">
      <c r="B640" s="56"/>
      <c r="C640" s="57"/>
      <c r="D640" s="58"/>
      <c r="F640" s="60"/>
      <c r="I640" s="63"/>
      <c r="J640" s="64"/>
      <c r="L640" s="66"/>
      <c r="M640" s="67"/>
    </row>
    <row r="641" spans="2:13" ht="21">
      <c r="B641" s="56"/>
      <c r="C641" s="57"/>
      <c r="D641" s="58"/>
      <c r="E641" s="59"/>
      <c r="F641" s="60"/>
      <c r="I641" s="63"/>
      <c r="J641" s="64"/>
      <c r="L641" s="66"/>
      <c r="M641" s="67"/>
    </row>
    <row r="642" spans="2:13" ht="21">
      <c r="B642" s="56"/>
      <c r="C642" s="57"/>
      <c r="D642" s="58"/>
      <c r="E642" s="59"/>
      <c r="F642" s="60"/>
      <c r="I642" s="63"/>
      <c r="J642" s="64"/>
      <c r="L642" s="66"/>
      <c r="M642" s="67"/>
    </row>
    <row r="643" spans="2:13" ht="21">
      <c r="B643" s="56"/>
      <c r="C643" s="57"/>
      <c r="D643" s="58"/>
      <c r="E643" s="59"/>
      <c r="F643" s="60"/>
      <c r="I643" s="63"/>
      <c r="J643" s="64"/>
      <c r="L643" s="66"/>
      <c r="M643" s="67"/>
    </row>
    <row r="644" spans="2:13" ht="21">
      <c r="B644" s="56"/>
      <c r="C644" s="57"/>
      <c r="D644" s="58"/>
      <c r="E644" s="59"/>
      <c r="F644" s="60"/>
      <c r="I644" s="63"/>
      <c r="J644" s="64"/>
      <c r="L644" s="66"/>
      <c r="M644" s="67"/>
    </row>
    <row r="645" spans="2:13" ht="21">
      <c r="B645" s="56"/>
      <c r="C645" s="57"/>
      <c r="D645" s="58"/>
      <c r="E645" s="59"/>
      <c r="F645" s="60"/>
      <c r="I645" s="63"/>
      <c r="J645" s="64"/>
      <c r="L645" s="66"/>
      <c r="M645" s="67"/>
    </row>
    <row r="646" spans="2:13" ht="21">
      <c r="B646" s="56"/>
      <c r="C646" s="57"/>
      <c r="D646" s="58"/>
      <c r="E646" s="59"/>
      <c r="F646" s="60"/>
      <c r="I646" s="63"/>
      <c r="J646" s="64"/>
      <c r="L646" s="66"/>
      <c r="M646" s="67"/>
    </row>
    <row r="647" spans="2:13" ht="21">
      <c r="B647" s="56"/>
      <c r="C647" s="57"/>
      <c r="D647" s="58"/>
      <c r="E647" s="59"/>
      <c r="F647" s="60"/>
      <c r="I647" s="63"/>
      <c r="J647" s="64"/>
      <c r="L647" s="66"/>
      <c r="M647" s="67"/>
    </row>
    <row r="648" spans="2:13" ht="21">
      <c r="B648" s="56"/>
      <c r="C648" s="57"/>
      <c r="D648" s="58"/>
      <c r="E648" s="59"/>
      <c r="F648" s="60"/>
      <c r="I648" s="63"/>
      <c r="J648" s="64"/>
      <c r="L648" s="66"/>
      <c r="M648" s="67"/>
    </row>
    <row r="649" spans="2:13" ht="21">
      <c r="B649" s="56"/>
      <c r="D649" s="72"/>
      <c r="E649" s="59"/>
      <c r="F649" s="60"/>
      <c r="I649" s="63"/>
      <c r="J649" s="64"/>
      <c r="L649" s="66"/>
      <c r="M649" s="67"/>
    </row>
    <row r="650" spans="2:13" ht="21">
      <c r="B650" s="56"/>
      <c r="D650" s="72"/>
      <c r="E650" s="59"/>
      <c r="F650" s="60"/>
      <c r="I650" s="63"/>
      <c r="J650" s="64"/>
      <c r="L650" s="66"/>
      <c r="M650" s="67"/>
    </row>
    <row r="651" spans="2:13" ht="21">
      <c r="B651" s="56"/>
      <c r="C651" s="57"/>
      <c r="D651" s="58"/>
      <c r="E651" s="59"/>
      <c r="F651" s="60"/>
      <c r="I651" s="63"/>
      <c r="J651" s="64"/>
      <c r="L651" s="66"/>
      <c r="M651" s="67"/>
    </row>
    <row r="652" spans="2:13" ht="21">
      <c r="B652" s="56"/>
      <c r="C652" s="57"/>
      <c r="D652" s="58"/>
      <c r="E652" s="59"/>
      <c r="F652" s="60"/>
      <c r="I652" s="63"/>
      <c r="J652" s="64"/>
      <c r="L652" s="66"/>
      <c r="M652" s="67"/>
    </row>
    <row r="653" spans="2:13" ht="21">
      <c r="B653" s="56"/>
      <c r="C653" s="57"/>
      <c r="D653" s="58"/>
      <c r="E653" s="59"/>
      <c r="F653" s="60"/>
      <c r="L653" s="66"/>
      <c r="M653" s="67"/>
    </row>
    <row r="654" spans="2:13" ht="21">
      <c r="B654" s="56"/>
      <c r="C654" s="57"/>
      <c r="D654" s="58"/>
      <c r="E654" s="59"/>
      <c r="F654" s="60"/>
      <c r="I654" s="63"/>
      <c r="J654" s="64"/>
      <c r="L654" s="66"/>
      <c r="M654" s="67"/>
    </row>
    <row r="655" spans="2:13" ht="21">
      <c r="B655" s="56"/>
      <c r="C655" s="57"/>
      <c r="D655" s="58"/>
      <c r="E655" s="59"/>
      <c r="F655" s="60"/>
      <c r="I655" s="63"/>
      <c r="J655" s="64"/>
      <c r="L655" s="66"/>
      <c r="M655" s="67"/>
    </row>
    <row r="656" spans="2:13" ht="21">
      <c r="B656" s="56"/>
      <c r="C656" s="57"/>
      <c r="D656" s="58"/>
      <c r="E656" s="59"/>
      <c r="F656" s="60"/>
      <c r="I656" s="63"/>
      <c r="J656" s="64"/>
      <c r="L656" s="66"/>
      <c r="M656" s="67"/>
    </row>
    <row r="657" spans="2:13" ht="21">
      <c r="B657" s="56"/>
      <c r="C657" s="57"/>
      <c r="D657" s="58"/>
      <c r="E657" s="59"/>
      <c r="F657" s="60"/>
      <c r="I657" s="63"/>
      <c r="J657" s="64"/>
      <c r="L657" s="66"/>
      <c r="M657" s="67"/>
    </row>
    <row r="658" spans="2:13" ht="21">
      <c r="B658" s="56"/>
      <c r="C658" s="57"/>
      <c r="D658" s="58"/>
      <c r="E658" s="59"/>
      <c r="F658" s="60"/>
      <c r="I658" s="63"/>
      <c r="J658" s="64"/>
      <c r="L658" s="66"/>
      <c r="M658" s="67"/>
    </row>
    <row r="659" spans="2:13" ht="21">
      <c r="B659" s="56"/>
      <c r="C659" s="57"/>
      <c r="D659" s="58"/>
      <c r="E659" s="59"/>
      <c r="F659" s="60"/>
      <c r="I659" s="63"/>
      <c r="J659" s="64"/>
      <c r="L659" s="66"/>
      <c r="M659" s="67"/>
    </row>
    <row r="660" spans="2:13" ht="21">
      <c r="B660" s="56"/>
      <c r="C660" s="57"/>
      <c r="D660" s="58"/>
      <c r="E660" s="59"/>
      <c r="F660" s="60"/>
      <c r="I660" s="63"/>
      <c r="J660" s="64"/>
      <c r="L660" s="66"/>
      <c r="M660" s="67"/>
    </row>
    <row r="661" spans="2:13" ht="21">
      <c r="B661" s="56"/>
      <c r="C661" s="57"/>
      <c r="D661" s="58"/>
      <c r="E661" s="59"/>
      <c r="F661" s="60"/>
      <c r="I661" s="63"/>
      <c r="J661" s="64"/>
      <c r="L661" s="66"/>
      <c r="M661" s="67"/>
    </row>
    <row r="662" spans="2:13" ht="21">
      <c r="B662" s="56"/>
      <c r="C662" s="57"/>
      <c r="D662" s="58"/>
      <c r="E662" s="59"/>
      <c r="F662" s="60"/>
      <c r="I662" s="63"/>
      <c r="J662" s="64"/>
      <c r="L662" s="66"/>
      <c r="M662" s="67"/>
    </row>
    <row r="663" spans="2:13" ht="21">
      <c r="B663" s="56"/>
      <c r="C663" s="57"/>
      <c r="D663" s="58"/>
      <c r="E663" s="59"/>
      <c r="F663" s="60"/>
      <c r="I663" s="63"/>
      <c r="J663" s="64"/>
      <c r="L663" s="66"/>
      <c r="M663" s="67"/>
    </row>
    <row r="664" spans="2:13" ht="21">
      <c r="B664" s="56"/>
      <c r="C664" s="57"/>
      <c r="D664" s="58"/>
      <c r="E664" s="59"/>
      <c r="F664" s="60"/>
      <c r="I664" s="63"/>
      <c r="J664" s="64"/>
      <c r="L664" s="66"/>
      <c r="M664" s="67"/>
    </row>
    <row r="665" spans="2:13" ht="21">
      <c r="B665" s="56"/>
      <c r="C665" s="57"/>
      <c r="D665" s="58"/>
      <c r="E665" s="59"/>
      <c r="F665" s="60"/>
      <c r="I665" s="63"/>
      <c r="J665" s="64"/>
      <c r="L665" s="66"/>
      <c r="M665" s="67"/>
    </row>
    <row r="666" spans="2:13" ht="21">
      <c r="B666" s="56"/>
      <c r="C666" s="57"/>
      <c r="D666" s="58"/>
      <c r="E666" s="59"/>
      <c r="F666" s="60"/>
      <c r="I666" s="63"/>
      <c r="J666" s="64"/>
      <c r="L666" s="66"/>
      <c r="M666" s="67"/>
    </row>
    <row r="667" spans="2:13" ht="21">
      <c r="B667" s="56"/>
      <c r="C667" s="57"/>
      <c r="D667" s="58"/>
      <c r="E667" s="59"/>
      <c r="F667" s="60"/>
      <c r="I667" s="63"/>
      <c r="J667" s="64"/>
      <c r="L667" s="66"/>
      <c r="M667" s="67"/>
    </row>
    <row r="668" spans="2:13" ht="21">
      <c r="B668" s="56"/>
      <c r="C668" s="57"/>
      <c r="D668" s="58"/>
      <c r="E668" s="59"/>
      <c r="F668" s="60"/>
      <c r="I668" s="63"/>
      <c r="J668" s="64"/>
      <c r="L668" s="66"/>
      <c r="M668" s="67"/>
    </row>
    <row r="669" spans="2:13" ht="21">
      <c r="B669" s="56"/>
      <c r="C669" s="57"/>
      <c r="D669" s="58"/>
      <c r="E669" s="59"/>
      <c r="F669" s="60"/>
      <c r="I669" s="63"/>
      <c r="J669" s="64"/>
      <c r="L669" s="66"/>
      <c r="M669" s="67"/>
    </row>
    <row r="670" spans="2:13" ht="21">
      <c r="B670" s="56"/>
      <c r="C670" s="57"/>
      <c r="D670" s="58"/>
      <c r="E670" s="59"/>
      <c r="F670" s="60"/>
      <c r="I670" s="63"/>
      <c r="J670" s="64"/>
      <c r="L670" s="66"/>
      <c r="M670" s="67"/>
    </row>
    <row r="671" spans="2:13" ht="21">
      <c r="B671" s="56"/>
      <c r="C671" s="57"/>
      <c r="D671" s="58"/>
      <c r="E671" s="59"/>
      <c r="F671" s="60"/>
      <c r="I671" s="63"/>
      <c r="J671" s="64"/>
      <c r="L671" s="66"/>
      <c r="M671" s="67"/>
    </row>
    <row r="672" spans="2:13" ht="21">
      <c r="B672" s="56"/>
      <c r="C672" s="57"/>
      <c r="D672" s="58"/>
      <c r="E672" s="59"/>
      <c r="F672" s="60"/>
      <c r="I672" s="63"/>
      <c r="J672" s="64"/>
      <c r="L672" s="66"/>
      <c r="M672" s="67"/>
    </row>
    <row r="673" spans="2:13" ht="21">
      <c r="B673" s="56"/>
      <c r="C673" s="57"/>
      <c r="D673" s="58"/>
      <c r="E673" s="59"/>
      <c r="F673" s="60"/>
      <c r="I673" s="63"/>
      <c r="J673" s="64"/>
      <c r="L673" s="66"/>
      <c r="M673" s="67"/>
    </row>
    <row r="674" spans="2:13" ht="21">
      <c r="B674" s="56"/>
      <c r="C674" s="57"/>
      <c r="I674" s="63"/>
      <c r="J674" s="64"/>
      <c r="L674" s="66"/>
      <c r="M674" s="67"/>
    </row>
    <row r="675" spans="2:13" ht="21">
      <c r="B675" s="56"/>
      <c r="C675" s="57"/>
      <c r="D675" s="58"/>
      <c r="E675" s="59"/>
      <c r="F675" s="60"/>
      <c r="I675" s="63"/>
      <c r="J675" s="64"/>
      <c r="L675" s="66"/>
      <c r="M675" s="67"/>
    </row>
    <row r="676" spans="2:13" ht="21">
      <c r="B676" s="56"/>
      <c r="C676" s="57"/>
      <c r="D676" s="58"/>
      <c r="E676" s="59"/>
      <c r="F676" s="60"/>
      <c r="I676" s="63"/>
      <c r="J676" s="64"/>
      <c r="L676" s="66"/>
      <c r="M676" s="67"/>
    </row>
    <row r="677" spans="2:13" ht="21">
      <c r="B677" s="56"/>
      <c r="C677" s="57"/>
      <c r="D677" s="58"/>
      <c r="E677" s="59"/>
      <c r="F677" s="60"/>
      <c r="I677" s="63"/>
      <c r="J677" s="64"/>
      <c r="L677" s="66"/>
      <c r="M677" s="67"/>
    </row>
    <row r="678" spans="2:13" ht="21">
      <c r="B678" s="56"/>
      <c r="C678" s="57"/>
      <c r="D678" s="58"/>
      <c r="E678" s="59"/>
      <c r="F678" s="60"/>
      <c r="I678" s="63"/>
      <c r="J678" s="64"/>
      <c r="L678" s="66"/>
      <c r="M678" s="67"/>
    </row>
    <row r="679" spans="2:13" ht="21">
      <c r="B679" s="56"/>
      <c r="C679" s="57"/>
      <c r="D679" s="58"/>
      <c r="E679" s="59"/>
      <c r="F679" s="60"/>
      <c r="I679" s="63"/>
      <c r="J679" s="64"/>
      <c r="L679" s="66"/>
      <c r="M679" s="67"/>
    </row>
    <row r="680" spans="2:13" ht="21">
      <c r="B680" s="56"/>
      <c r="C680" s="57"/>
      <c r="D680" s="58"/>
      <c r="E680" s="59"/>
      <c r="F680" s="60"/>
      <c r="I680" s="63"/>
      <c r="J680" s="64"/>
      <c r="L680" s="66"/>
      <c r="M680" s="67"/>
    </row>
    <row r="681" spans="2:13" ht="21">
      <c r="B681" s="56"/>
      <c r="C681" s="57"/>
      <c r="D681" s="58"/>
      <c r="E681" s="59"/>
      <c r="F681" s="60"/>
      <c r="I681" s="63"/>
      <c r="J681" s="64"/>
      <c r="L681" s="66"/>
      <c r="M681" s="67"/>
    </row>
    <row r="682" spans="2:13" ht="21">
      <c r="B682" s="56"/>
      <c r="C682" s="57"/>
      <c r="D682" s="58"/>
      <c r="E682" s="59"/>
      <c r="F682" s="60"/>
      <c r="I682" s="63"/>
      <c r="J682" s="64"/>
      <c r="L682" s="66"/>
      <c r="M682" s="67"/>
    </row>
    <row r="683" spans="2:13" ht="21">
      <c r="B683" s="56"/>
      <c r="C683" s="57"/>
      <c r="D683" s="58"/>
      <c r="E683" s="59"/>
      <c r="F683" s="60"/>
      <c r="I683" s="63"/>
      <c r="J683" s="64"/>
      <c r="L683" s="66"/>
      <c r="M683" s="67"/>
    </row>
    <row r="684" spans="2:13" ht="21">
      <c r="B684" s="56"/>
      <c r="C684" s="57"/>
      <c r="D684" s="58"/>
      <c r="E684" s="59"/>
      <c r="F684" s="60"/>
      <c r="I684" s="63"/>
      <c r="J684" s="64"/>
      <c r="L684" s="66"/>
      <c r="M684" s="67"/>
    </row>
    <row r="685" spans="2:13" ht="21">
      <c r="B685" s="56"/>
      <c r="C685" s="57"/>
      <c r="D685" s="58"/>
      <c r="E685" s="59"/>
      <c r="F685" s="60"/>
      <c r="I685" s="63"/>
      <c r="J685" s="64"/>
      <c r="L685" s="66"/>
      <c r="M685" s="67"/>
    </row>
    <row r="686" spans="2:13" ht="21">
      <c r="B686" s="56"/>
      <c r="C686" s="57"/>
      <c r="D686" s="58"/>
      <c r="E686" s="59"/>
      <c r="F686" s="60"/>
      <c r="I686" s="63"/>
      <c r="J686" s="64"/>
      <c r="L686" s="66"/>
      <c r="M686" s="67"/>
    </row>
    <row r="687" spans="2:13" ht="21">
      <c r="B687" s="56"/>
      <c r="C687" s="57"/>
      <c r="D687" s="58"/>
      <c r="E687" s="59"/>
      <c r="F687" s="60"/>
      <c r="I687" s="63"/>
      <c r="J687" s="64"/>
      <c r="L687" s="66"/>
      <c r="M687" s="67"/>
    </row>
    <row r="688" spans="2:13" ht="21">
      <c r="B688" s="56"/>
      <c r="C688" s="57"/>
      <c r="D688" s="58"/>
      <c r="E688" s="59"/>
      <c r="F688" s="60"/>
      <c r="I688" s="63"/>
      <c r="J688" s="64"/>
      <c r="L688" s="66"/>
      <c r="M688" s="67"/>
    </row>
    <row r="689" spans="2:13" ht="21">
      <c r="B689" s="56"/>
      <c r="C689" s="57"/>
      <c r="D689" s="58"/>
      <c r="E689" s="59"/>
      <c r="F689" s="60"/>
      <c r="I689" s="63"/>
      <c r="J689" s="64"/>
      <c r="L689" s="66"/>
      <c r="M689" s="67"/>
    </row>
    <row r="690" spans="2:13" ht="21">
      <c r="B690" s="56"/>
      <c r="C690" s="57"/>
      <c r="D690" s="58"/>
      <c r="E690" s="59"/>
      <c r="F690" s="60"/>
      <c r="I690" s="63"/>
      <c r="J690" s="64"/>
      <c r="L690" s="66"/>
      <c r="M690" s="67"/>
    </row>
    <row r="691" spans="2:13" ht="21">
      <c r="B691" s="56"/>
      <c r="C691" s="57"/>
      <c r="D691" s="58"/>
      <c r="E691" s="59"/>
      <c r="F691" s="60"/>
      <c r="I691" s="63"/>
      <c r="J691" s="64"/>
      <c r="L691" s="66"/>
      <c r="M691" s="67"/>
    </row>
    <row r="692" spans="2:13" ht="21">
      <c r="B692" s="56"/>
      <c r="C692" s="57"/>
      <c r="D692" s="58"/>
      <c r="F692" s="60"/>
      <c r="I692" s="63"/>
      <c r="J692" s="64"/>
      <c r="L692" s="66"/>
      <c r="M692" s="67"/>
    </row>
    <row r="693" spans="2:13" ht="21">
      <c r="B693" s="56"/>
      <c r="C693" s="57"/>
      <c r="D693" s="58"/>
      <c r="E693" s="59"/>
      <c r="F693" s="60"/>
      <c r="I693" s="63"/>
      <c r="J693" s="64"/>
      <c r="L693" s="66"/>
      <c r="M693" s="67"/>
    </row>
    <row r="694" spans="2:13" ht="21">
      <c r="B694" s="56"/>
      <c r="C694" s="57"/>
      <c r="D694" s="58"/>
      <c r="E694" s="59"/>
      <c r="F694" s="60"/>
      <c r="I694" s="63"/>
      <c r="J694" s="64"/>
      <c r="L694" s="66"/>
      <c r="M694" s="67"/>
    </row>
    <row r="695" spans="2:13" ht="21">
      <c r="B695" s="56"/>
      <c r="C695" s="57"/>
      <c r="D695" s="58"/>
      <c r="E695" s="59"/>
      <c r="F695" s="60"/>
      <c r="I695" s="63"/>
      <c r="J695" s="64"/>
      <c r="L695" s="66"/>
      <c r="M695" s="67"/>
    </row>
    <row r="696" spans="2:13" ht="21">
      <c r="B696" s="56"/>
      <c r="C696" s="57"/>
      <c r="D696" s="58"/>
      <c r="E696" s="59"/>
      <c r="F696" s="60"/>
      <c r="I696" s="63"/>
      <c r="J696" s="64"/>
      <c r="L696" s="66"/>
      <c r="M696" s="67"/>
    </row>
    <row r="697" spans="2:13" ht="21">
      <c r="B697" s="56"/>
      <c r="C697" s="57"/>
      <c r="D697" s="58"/>
      <c r="E697" s="59"/>
      <c r="F697" s="60"/>
      <c r="I697" s="63"/>
      <c r="J697" s="64"/>
      <c r="L697" s="66"/>
      <c r="M697" s="67"/>
    </row>
    <row r="698" spans="2:13" ht="21">
      <c r="B698" s="56"/>
      <c r="C698" s="57"/>
      <c r="D698" s="58"/>
      <c r="E698" s="59"/>
      <c r="F698" s="60"/>
      <c r="I698" s="63"/>
      <c r="J698" s="64"/>
      <c r="L698" s="66"/>
      <c r="M698" s="67"/>
    </row>
    <row r="699" spans="2:13" ht="21">
      <c r="B699" s="56"/>
      <c r="C699" s="57"/>
      <c r="D699" s="58"/>
      <c r="E699" s="59"/>
      <c r="F699" s="60"/>
      <c r="I699" s="63"/>
      <c r="J699" s="64"/>
      <c r="L699" s="66"/>
      <c r="M699" s="67"/>
    </row>
    <row r="700" spans="2:13" ht="21">
      <c r="B700" s="56"/>
      <c r="C700" s="57"/>
      <c r="D700" s="58"/>
      <c r="E700" s="59"/>
      <c r="F700" s="60"/>
      <c r="I700" s="63"/>
      <c r="J700" s="64"/>
      <c r="L700" s="66"/>
      <c r="M700" s="67"/>
    </row>
    <row r="701" spans="2:13" ht="21">
      <c r="B701" s="56"/>
      <c r="C701" s="57"/>
      <c r="D701" s="58"/>
      <c r="F701" s="73"/>
      <c r="I701" s="63"/>
      <c r="J701" s="64"/>
      <c r="L701" s="66"/>
      <c r="M701" s="67"/>
    </row>
    <row r="702" spans="2:13" ht="21">
      <c r="B702" s="56"/>
      <c r="C702" s="57"/>
      <c r="D702" s="58"/>
      <c r="E702" s="59"/>
      <c r="F702" s="60"/>
      <c r="I702" s="63"/>
      <c r="J702" s="64"/>
      <c r="L702" s="66"/>
      <c r="M702" s="67"/>
    </row>
    <row r="703" spans="2:13" ht="21">
      <c r="B703" s="56"/>
      <c r="C703" s="57"/>
      <c r="D703" s="58"/>
      <c r="E703" s="59"/>
      <c r="F703" s="60"/>
      <c r="I703" s="63"/>
      <c r="J703" s="64"/>
      <c r="L703" s="66"/>
      <c r="M703" s="67"/>
    </row>
    <row r="704" spans="2:13" ht="21">
      <c r="B704" s="56"/>
      <c r="C704" s="57"/>
      <c r="D704" s="58"/>
      <c r="E704" s="59"/>
      <c r="I704" s="63"/>
      <c r="J704" s="64"/>
      <c r="L704" s="66"/>
      <c r="M704" s="67"/>
    </row>
    <row r="705" spans="2:13" ht="21">
      <c r="B705" s="56"/>
      <c r="C705" s="57"/>
      <c r="D705" s="58"/>
      <c r="E705" s="59"/>
      <c r="F705" s="60"/>
      <c r="I705" s="63"/>
      <c r="J705" s="64"/>
      <c r="L705" s="66"/>
      <c r="M705" s="67"/>
    </row>
    <row r="706" spans="2:13" ht="21">
      <c r="B706" s="56"/>
      <c r="C706" s="57"/>
      <c r="D706" s="58"/>
      <c r="E706" s="59"/>
      <c r="F706" s="60"/>
      <c r="I706" s="63"/>
      <c r="J706" s="64"/>
      <c r="L706" s="66"/>
      <c r="M706" s="67"/>
    </row>
    <row r="707" spans="2:13" ht="21">
      <c r="B707" s="56"/>
      <c r="C707" s="57"/>
      <c r="D707" s="58"/>
      <c r="E707" s="59"/>
      <c r="F707" s="60"/>
      <c r="I707" s="63"/>
      <c r="J707" s="64"/>
      <c r="L707" s="66"/>
      <c r="M707" s="67"/>
    </row>
    <row r="708" spans="2:13" ht="21">
      <c r="B708" s="56"/>
      <c r="C708" s="57"/>
      <c r="D708" s="58"/>
      <c r="E708" s="59"/>
      <c r="F708" s="60"/>
      <c r="I708" s="63"/>
      <c r="J708" s="64"/>
      <c r="L708" s="66"/>
      <c r="M708" s="67"/>
    </row>
    <row r="709" spans="2:13" ht="21">
      <c r="B709" s="56"/>
      <c r="C709" s="57"/>
      <c r="D709" s="58"/>
      <c r="E709" s="59"/>
      <c r="F709" s="60"/>
      <c r="I709" s="63"/>
      <c r="J709" s="64"/>
      <c r="L709" s="66"/>
      <c r="M709" s="67"/>
    </row>
    <row r="710" spans="2:13" ht="21">
      <c r="B710" s="56"/>
      <c r="C710" s="57"/>
      <c r="D710" s="58"/>
      <c r="E710" s="59"/>
      <c r="F710" s="60"/>
      <c r="I710" s="63"/>
      <c r="J710" s="64"/>
      <c r="L710" s="66"/>
      <c r="M710" s="67"/>
    </row>
    <row r="711" spans="2:13" ht="21">
      <c r="B711" s="56"/>
      <c r="C711" s="57"/>
      <c r="D711" s="58"/>
      <c r="E711" s="59"/>
      <c r="F711" s="60"/>
      <c r="I711" s="63"/>
      <c r="J711" s="64"/>
      <c r="L711" s="66"/>
      <c r="M711" s="67"/>
    </row>
    <row r="712" spans="2:13" ht="21">
      <c r="B712" s="56"/>
      <c r="C712" s="57"/>
      <c r="D712" s="58"/>
      <c r="E712" s="59"/>
      <c r="F712" s="60"/>
      <c r="I712" s="63"/>
      <c r="J712" s="64"/>
      <c r="L712" s="66"/>
      <c r="M712" s="67"/>
    </row>
    <row r="713" spans="2:13" ht="21">
      <c r="B713" s="56"/>
      <c r="C713" s="57"/>
      <c r="D713" s="58"/>
      <c r="E713" s="59"/>
      <c r="F713" s="60"/>
      <c r="I713" s="63"/>
      <c r="J713" s="64"/>
      <c r="L713" s="66"/>
      <c r="M713" s="67"/>
    </row>
    <row r="714" spans="2:13" ht="21">
      <c r="B714" s="56"/>
      <c r="C714" s="57"/>
      <c r="D714" s="58"/>
      <c r="E714" s="59"/>
      <c r="F714" s="60"/>
      <c r="I714" s="63"/>
      <c r="J714" s="64"/>
      <c r="L714" s="66"/>
      <c r="M714" s="67"/>
    </row>
    <row r="715" spans="2:13" ht="21">
      <c r="B715" s="56"/>
      <c r="C715" s="57"/>
      <c r="D715" s="58"/>
      <c r="F715" s="60"/>
      <c r="I715" s="63"/>
      <c r="J715" s="64"/>
      <c r="L715" s="66"/>
      <c r="M715" s="67"/>
    </row>
    <row r="716" spans="2:13" ht="21">
      <c r="B716" s="56"/>
      <c r="C716" s="57"/>
      <c r="D716" s="58"/>
      <c r="E716" s="59"/>
      <c r="F716" s="60"/>
      <c r="I716" s="63"/>
      <c r="J716" s="64"/>
      <c r="L716" s="66"/>
      <c r="M716" s="67"/>
    </row>
    <row r="717" spans="2:13" ht="21">
      <c r="B717" s="56"/>
      <c r="C717" s="57"/>
      <c r="D717" s="58"/>
      <c r="E717" s="59"/>
      <c r="F717" s="60"/>
      <c r="I717" s="63"/>
      <c r="J717" s="64"/>
      <c r="L717" s="66"/>
      <c r="M717" s="67"/>
    </row>
    <row r="718" spans="2:13" ht="21">
      <c r="B718" s="56"/>
      <c r="C718" s="57"/>
      <c r="D718" s="58"/>
      <c r="E718" s="59"/>
      <c r="F718" s="60"/>
      <c r="I718" s="63"/>
      <c r="J718" s="64"/>
      <c r="L718" s="66"/>
      <c r="M718" s="67"/>
    </row>
    <row r="719" spans="2:13" ht="21">
      <c r="B719" s="56"/>
      <c r="C719" s="57"/>
      <c r="D719" s="58"/>
      <c r="E719" s="59"/>
      <c r="F719" s="60"/>
      <c r="I719" s="63"/>
      <c r="J719" s="64"/>
      <c r="L719" s="66"/>
      <c r="M719" s="67"/>
    </row>
    <row r="720" spans="2:13" ht="21">
      <c r="B720" s="56"/>
      <c r="C720" s="57"/>
      <c r="D720" s="58"/>
      <c r="E720" s="59"/>
      <c r="F720" s="60"/>
      <c r="I720" s="63"/>
      <c r="J720" s="64"/>
      <c r="L720" s="66"/>
      <c r="M720" s="67"/>
    </row>
    <row r="721" spans="2:13" ht="21">
      <c r="B721" s="56"/>
      <c r="C721" s="57"/>
      <c r="D721" s="58"/>
      <c r="E721" s="59"/>
      <c r="F721" s="60"/>
      <c r="I721" s="63"/>
      <c r="J721" s="64"/>
      <c r="L721" s="66"/>
      <c r="M721" s="67"/>
    </row>
    <row r="722" spans="2:13" ht="21">
      <c r="B722" s="56"/>
      <c r="C722" s="57"/>
      <c r="D722" s="58"/>
      <c r="E722" s="59"/>
      <c r="F722" s="60"/>
      <c r="I722" s="63"/>
      <c r="J722" s="64"/>
      <c r="L722" s="66"/>
      <c r="M722" s="67"/>
    </row>
    <row r="723" spans="2:13" ht="21">
      <c r="B723" s="56"/>
      <c r="D723" s="58"/>
      <c r="E723" s="59"/>
      <c r="F723" s="60"/>
      <c r="I723" s="63"/>
      <c r="J723" s="64"/>
      <c r="L723" s="66"/>
      <c r="M723" s="67"/>
    </row>
    <row r="724" spans="2:13" ht="21">
      <c r="B724" s="56"/>
      <c r="C724" s="57"/>
      <c r="D724" s="58"/>
      <c r="E724" s="59"/>
      <c r="F724" s="60"/>
      <c r="I724" s="63"/>
      <c r="J724" s="64"/>
      <c r="L724" s="66"/>
      <c r="M724" s="67"/>
    </row>
    <row r="725" spans="2:13" ht="21">
      <c r="B725" s="56"/>
      <c r="C725" s="57"/>
      <c r="D725" s="58"/>
      <c r="E725" s="59"/>
      <c r="F725" s="60"/>
      <c r="I725" s="63"/>
      <c r="J725" s="64"/>
      <c r="L725" s="66"/>
      <c r="M725" s="67"/>
    </row>
    <row r="726" spans="2:13" ht="21">
      <c r="B726" s="56"/>
      <c r="C726" s="57"/>
      <c r="D726" s="58"/>
      <c r="E726" s="59"/>
      <c r="F726" s="60"/>
      <c r="I726" s="63"/>
      <c r="J726" s="64"/>
      <c r="L726" s="66"/>
      <c r="M726" s="67"/>
    </row>
    <row r="727" spans="2:13" ht="21">
      <c r="B727" s="56"/>
      <c r="C727" s="57"/>
      <c r="D727" s="58"/>
      <c r="E727" s="59"/>
      <c r="F727" s="60"/>
      <c r="I727" s="63"/>
      <c r="J727" s="64"/>
      <c r="L727" s="66"/>
      <c r="M727" s="67"/>
    </row>
    <row r="728" spans="2:13" ht="21">
      <c r="B728" s="56"/>
      <c r="C728" s="57"/>
      <c r="D728" s="58"/>
      <c r="E728" s="59"/>
      <c r="F728" s="60"/>
      <c r="I728" s="63"/>
      <c r="J728" s="64"/>
      <c r="L728" s="66"/>
      <c r="M728" s="67"/>
    </row>
    <row r="729" spans="2:13" ht="21">
      <c r="B729" s="56"/>
      <c r="C729" s="57"/>
      <c r="D729" s="58"/>
      <c r="E729" s="59"/>
      <c r="F729" s="60"/>
      <c r="I729" s="63"/>
      <c r="J729" s="64"/>
      <c r="L729" s="66"/>
      <c r="M729" s="67"/>
    </row>
    <row r="730" spans="2:13" ht="21">
      <c r="B730" s="56"/>
      <c r="C730" s="57"/>
      <c r="D730" s="58"/>
      <c r="E730" s="59"/>
      <c r="F730" s="60"/>
      <c r="I730" s="63"/>
      <c r="J730" s="64"/>
      <c r="L730" s="66"/>
      <c r="M730" s="67"/>
    </row>
    <row r="731" spans="2:13" ht="21">
      <c r="B731" s="56"/>
      <c r="C731" s="57"/>
      <c r="D731" s="58"/>
      <c r="E731" s="59"/>
      <c r="F731" s="60"/>
      <c r="I731" s="63"/>
      <c r="J731" s="64"/>
      <c r="L731" s="66"/>
      <c r="M731" s="67"/>
    </row>
    <row r="732" spans="2:13" ht="21">
      <c r="B732" s="56"/>
      <c r="C732" s="57"/>
      <c r="D732" s="58"/>
      <c r="E732" s="59"/>
      <c r="F732" s="60"/>
      <c r="I732" s="63"/>
      <c r="J732" s="64"/>
      <c r="L732" s="66"/>
      <c r="M732" s="67"/>
    </row>
    <row r="733" spans="2:13" ht="21">
      <c r="B733" s="56"/>
      <c r="C733" s="57"/>
      <c r="D733" s="58"/>
      <c r="E733" s="59"/>
      <c r="F733" s="60"/>
      <c r="I733" s="63"/>
      <c r="J733" s="64"/>
      <c r="L733" s="66"/>
      <c r="M733" s="67"/>
    </row>
    <row r="734" spans="2:13" ht="21">
      <c r="B734" s="56"/>
      <c r="C734" s="57"/>
      <c r="D734" s="58"/>
      <c r="E734" s="59"/>
      <c r="F734" s="60"/>
      <c r="I734" s="63"/>
      <c r="J734" s="64"/>
      <c r="L734" s="66"/>
      <c r="M734" s="67"/>
    </row>
    <row r="735" spans="2:13" ht="21">
      <c r="B735" s="56"/>
      <c r="C735" s="57"/>
      <c r="D735" s="58"/>
      <c r="E735" s="59"/>
      <c r="F735" s="60"/>
      <c r="I735" s="63"/>
      <c r="J735" s="64"/>
      <c r="L735" s="66"/>
      <c r="M735" s="67"/>
    </row>
    <row r="736" spans="2:13" ht="21">
      <c r="B736" s="56"/>
      <c r="D736" s="58"/>
      <c r="E736" s="59"/>
      <c r="F736" s="60"/>
      <c r="I736" s="63"/>
      <c r="J736" s="64"/>
      <c r="L736" s="66"/>
      <c r="M736" s="67"/>
    </row>
    <row r="737" spans="2:13" ht="21">
      <c r="B737" s="56"/>
      <c r="C737" s="57"/>
      <c r="D737" s="58"/>
      <c r="E737" s="59"/>
      <c r="F737" s="60"/>
      <c r="I737" s="63"/>
      <c r="J737" s="64"/>
      <c r="L737" s="66"/>
      <c r="M737" s="67"/>
    </row>
    <row r="738" spans="2:13" ht="21">
      <c r="B738" s="56"/>
      <c r="I738" s="63"/>
      <c r="J738" s="64"/>
      <c r="L738" s="66"/>
      <c r="M738" s="67"/>
    </row>
    <row r="739" spans="2:13" ht="21">
      <c r="B739" s="56"/>
      <c r="C739" s="57"/>
      <c r="D739" s="58"/>
      <c r="E739" s="59"/>
      <c r="F739" s="60"/>
      <c r="I739" s="63"/>
      <c r="J739" s="64"/>
      <c r="L739" s="66"/>
      <c r="M739" s="67"/>
    </row>
    <row r="740" spans="2:13" ht="21">
      <c r="B740" s="56"/>
      <c r="C740" s="57"/>
      <c r="D740" s="58"/>
      <c r="E740" s="59"/>
      <c r="F740" s="60"/>
      <c r="I740" s="63"/>
      <c r="J740" s="64"/>
      <c r="L740" s="66"/>
      <c r="M740" s="67"/>
    </row>
    <row r="741" spans="2:13" ht="21">
      <c r="B741" s="56"/>
      <c r="D741" s="72"/>
      <c r="E741" s="59"/>
      <c r="F741" s="60"/>
      <c r="I741" s="63"/>
      <c r="J741" s="64"/>
      <c r="L741" s="66"/>
      <c r="M741" s="67"/>
    </row>
    <row r="742" spans="2:13" ht="21">
      <c r="B742" s="56"/>
      <c r="C742" s="57"/>
      <c r="D742" s="58"/>
      <c r="E742" s="59"/>
      <c r="F742" s="60"/>
      <c r="I742" s="63"/>
      <c r="J742" s="64"/>
      <c r="L742" s="66"/>
      <c r="M742" s="67"/>
    </row>
    <row r="743" spans="2:13" ht="21">
      <c r="B743" s="56"/>
      <c r="C743" s="57"/>
      <c r="D743" s="58"/>
      <c r="E743" s="59"/>
      <c r="F743" s="60"/>
      <c r="I743" s="63"/>
      <c r="J743" s="64"/>
      <c r="L743" s="66"/>
      <c r="M743" s="67"/>
    </row>
    <row r="744" spans="2:13" ht="21">
      <c r="B744" s="56"/>
      <c r="C744" s="57"/>
      <c r="D744" s="58"/>
      <c r="E744" s="59"/>
      <c r="F744" s="60"/>
      <c r="I744" s="63"/>
      <c r="J744" s="64"/>
      <c r="L744" s="66"/>
      <c r="M744" s="67"/>
    </row>
    <row r="745" spans="2:13" ht="21">
      <c r="B745" s="56"/>
      <c r="C745" s="57"/>
      <c r="D745" s="58"/>
      <c r="E745" s="59"/>
      <c r="F745" s="60"/>
      <c r="I745" s="63"/>
      <c r="J745" s="64"/>
      <c r="L745" s="66"/>
      <c r="M745" s="67"/>
    </row>
    <row r="746" spans="2:13" ht="21">
      <c r="B746" s="56"/>
      <c r="E746" s="59"/>
      <c r="F746" s="60"/>
      <c r="I746" s="63"/>
      <c r="J746" s="64"/>
      <c r="L746" s="66"/>
      <c r="M746" s="67"/>
    </row>
    <row r="747" spans="2:13" ht="21">
      <c r="B747" s="56"/>
      <c r="C747" s="57"/>
      <c r="D747" s="58"/>
      <c r="E747" s="59"/>
      <c r="F747" s="60"/>
      <c r="I747" s="63"/>
      <c r="J747" s="64"/>
      <c r="L747" s="66"/>
      <c r="M747" s="67"/>
    </row>
    <row r="748" spans="2:13" ht="21">
      <c r="B748" s="56"/>
      <c r="C748" s="57"/>
      <c r="D748" s="58"/>
      <c r="E748" s="59"/>
      <c r="F748" s="60"/>
      <c r="I748" s="63"/>
      <c r="J748" s="64"/>
      <c r="L748" s="66"/>
      <c r="M748" s="67"/>
    </row>
    <row r="749" spans="2:13" ht="21">
      <c r="B749" s="56"/>
      <c r="C749" s="57"/>
      <c r="D749" s="58"/>
      <c r="E749" s="59"/>
      <c r="F749" s="60"/>
      <c r="I749" s="63"/>
      <c r="J749" s="64"/>
      <c r="L749" s="66"/>
      <c r="M749" s="67"/>
    </row>
    <row r="750" spans="2:13" ht="21">
      <c r="B750" s="56"/>
      <c r="C750" s="57"/>
      <c r="D750" s="58"/>
      <c r="E750" s="59"/>
      <c r="F750" s="60"/>
      <c r="I750" s="63"/>
      <c r="J750" s="64"/>
      <c r="L750" s="66"/>
      <c r="M750" s="67"/>
    </row>
    <row r="751" spans="2:13" ht="21">
      <c r="B751" s="56"/>
      <c r="C751" s="57"/>
      <c r="D751" s="58"/>
      <c r="E751" s="59"/>
      <c r="F751" s="60"/>
      <c r="L751" s="66"/>
      <c r="M751" s="67"/>
    </row>
    <row r="752" spans="2:13" ht="21">
      <c r="B752" s="56"/>
      <c r="C752" s="57"/>
      <c r="D752" s="58"/>
      <c r="E752" s="59"/>
      <c r="F752" s="60"/>
      <c r="I752" s="63"/>
      <c r="J752" s="64"/>
      <c r="L752" s="66"/>
      <c r="M752" s="67"/>
    </row>
    <row r="753" spans="2:13" ht="21">
      <c r="B753" s="56"/>
      <c r="C753" s="57"/>
      <c r="D753" s="58"/>
      <c r="E753" s="59"/>
      <c r="F753" s="60"/>
      <c r="I753" s="63"/>
      <c r="J753" s="64"/>
      <c r="L753" s="66"/>
      <c r="M753" s="67"/>
    </row>
    <row r="754" spans="2:13" ht="21">
      <c r="B754" s="56"/>
      <c r="C754" s="57"/>
      <c r="D754" s="58"/>
      <c r="E754" s="59"/>
      <c r="F754" s="60"/>
      <c r="I754" s="63"/>
      <c r="J754" s="64"/>
      <c r="L754" s="66"/>
      <c r="M754" s="67"/>
    </row>
    <row r="755" spans="2:13" ht="21">
      <c r="B755" s="56"/>
      <c r="C755" s="57"/>
      <c r="D755" s="58"/>
      <c r="E755" s="59"/>
      <c r="F755" s="60"/>
      <c r="I755" s="63"/>
      <c r="J755" s="64"/>
      <c r="L755" s="66"/>
      <c r="M755" s="67"/>
    </row>
    <row r="756" spans="2:13" ht="21">
      <c r="B756" s="56"/>
      <c r="C756" s="57"/>
      <c r="D756" s="58"/>
      <c r="E756" s="59"/>
      <c r="F756" s="60"/>
      <c r="I756" s="63"/>
      <c r="J756" s="64"/>
      <c r="L756" s="66"/>
      <c r="M756" s="67"/>
    </row>
    <row r="757" spans="2:13" ht="21">
      <c r="B757" s="56"/>
      <c r="C757" s="57"/>
      <c r="D757" s="58"/>
      <c r="E757" s="59"/>
      <c r="F757" s="60"/>
      <c r="I757" s="63"/>
      <c r="J757" s="64"/>
      <c r="L757" s="66"/>
      <c r="M757" s="67"/>
    </row>
    <row r="758" spans="2:13" ht="21">
      <c r="B758" s="56"/>
      <c r="C758" s="57"/>
      <c r="D758" s="58"/>
      <c r="E758" s="59"/>
      <c r="F758" s="60"/>
      <c r="I758" s="63"/>
      <c r="J758" s="64"/>
      <c r="L758" s="66"/>
      <c r="M758" s="67"/>
    </row>
    <row r="759" spans="2:13" ht="21">
      <c r="B759" s="56"/>
      <c r="C759" s="57"/>
      <c r="D759" s="58"/>
      <c r="E759" s="59"/>
      <c r="F759" s="60"/>
      <c r="I759" s="63"/>
      <c r="J759" s="64"/>
      <c r="L759" s="66"/>
      <c r="M759" s="67"/>
    </row>
    <row r="760" spans="2:13" ht="21">
      <c r="B760" s="56"/>
      <c r="C760" s="57"/>
      <c r="D760" s="58"/>
      <c r="E760" s="59"/>
      <c r="F760" s="60"/>
      <c r="I760" s="63"/>
      <c r="J760" s="64"/>
      <c r="L760" s="66"/>
      <c r="M760" s="67"/>
    </row>
    <row r="761" spans="2:13" ht="21">
      <c r="B761" s="56"/>
      <c r="C761" s="57"/>
      <c r="D761" s="58"/>
      <c r="E761" s="59"/>
      <c r="F761" s="60"/>
      <c r="I761" s="63"/>
      <c r="J761" s="64"/>
      <c r="L761" s="66"/>
      <c r="M761" s="67"/>
    </row>
    <row r="762" spans="2:13" ht="21">
      <c r="B762" s="56"/>
      <c r="C762" s="57"/>
      <c r="D762" s="58"/>
      <c r="E762" s="59"/>
      <c r="F762" s="60"/>
      <c r="I762" s="63"/>
      <c r="J762" s="64"/>
      <c r="L762" s="66"/>
      <c r="M762" s="67"/>
    </row>
    <row r="763" spans="2:13" ht="21">
      <c r="B763" s="56"/>
      <c r="C763" s="57"/>
      <c r="D763" s="58"/>
      <c r="E763" s="59"/>
      <c r="F763" s="60"/>
      <c r="I763" s="63"/>
      <c r="J763" s="64"/>
      <c r="L763" s="66"/>
      <c r="M763" s="67"/>
    </row>
    <row r="764" spans="2:13" ht="21">
      <c r="B764" s="56"/>
      <c r="C764" s="57"/>
      <c r="D764" s="58"/>
      <c r="E764" s="59"/>
      <c r="F764" s="60"/>
      <c r="L764" s="66"/>
      <c r="M764" s="67"/>
    </row>
    <row r="765" spans="2:13" ht="21">
      <c r="B765" s="56"/>
      <c r="C765" s="57"/>
      <c r="D765" s="58"/>
      <c r="E765" s="59"/>
      <c r="F765" s="60"/>
      <c r="I765" s="63"/>
      <c r="J765" s="64"/>
      <c r="L765" s="66"/>
      <c r="M765" s="67"/>
    </row>
    <row r="766" spans="2:13" ht="21">
      <c r="B766" s="56"/>
      <c r="C766" s="57"/>
      <c r="D766" s="58"/>
      <c r="E766" s="59"/>
      <c r="F766" s="60"/>
      <c r="I766" s="63"/>
      <c r="J766" s="64"/>
      <c r="L766" s="66"/>
      <c r="M766" s="67"/>
    </row>
    <row r="767" spans="2:13" ht="21">
      <c r="B767" s="56"/>
      <c r="C767" s="57"/>
      <c r="D767" s="58"/>
      <c r="E767" s="59"/>
      <c r="F767" s="60"/>
      <c r="I767" s="63"/>
      <c r="J767" s="64"/>
      <c r="L767" s="66"/>
      <c r="M767" s="67"/>
    </row>
    <row r="768" spans="2:13" ht="21">
      <c r="B768" s="56"/>
      <c r="C768" s="57"/>
      <c r="D768" s="58"/>
      <c r="E768" s="59"/>
      <c r="F768" s="60"/>
      <c r="I768" s="63"/>
      <c r="J768" s="64"/>
      <c r="L768" s="66"/>
      <c r="M768" s="67"/>
    </row>
    <row r="769" spans="2:13" ht="21">
      <c r="B769" s="56"/>
      <c r="C769" s="57"/>
      <c r="D769" s="58"/>
      <c r="E769" s="59"/>
      <c r="F769" s="60"/>
      <c r="I769" s="63"/>
      <c r="J769" s="64"/>
      <c r="L769" s="66"/>
      <c r="M769" s="67"/>
    </row>
    <row r="770" spans="2:13" ht="21">
      <c r="B770" s="56"/>
      <c r="C770" s="57"/>
      <c r="D770" s="58"/>
      <c r="E770" s="59"/>
      <c r="F770" s="60"/>
      <c r="I770" s="63"/>
      <c r="J770" s="64"/>
      <c r="L770" s="66"/>
      <c r="M770" s="67"/>
    </row>
    <row r="771" spans="2:13" ht="21">
      <c r="B771" s="56"/>
      <c r="C771" s="57"/>
      <c r="D771" s="58"/>
      <c r="E771" s="59"/>
      <c r="F771" s="60"/>
      <c r="I771" s="63"/>
      <c r="J771" s="64"/>
      <c r="L771" s="66"/>
      <c r="M771" s="67"/>
    </row>
    <row r="772" spans="2:13" ht="21">
      <c r="B772" s="56"/>
      <c r="C772" s="57"/>
      <c r="D772" s="58"/>
      <c r="E772" s="59"/>
      <c r="F772" s="60"/>
      <c r="I772" s="63"/>
      <c r="J772" s="64"/>
      <c r="L772" s="66"/>
      <c r="M772" s="67"/>
    </row>
    <row r="773" spans="2:13" ht="21">
      <c r="B773" s="56"/>
      <c r="C773" s="57"/>
      <c r="D773" s="58"/>
      <c r="E773" s="59"/>
      <c r="F773" s="60"/>
      <c r="I773" s="63"/>
      <c r="J773" s="64"/>
      <c r="L773" s="66"/>
      <c r="M773" s="67"/>
    </row>
    <row r="774" spans="1:13" ht="21">
      <c r="A774" s="86"/>
      <c r="B774" s="77"/>
      <c r="E774" s="87"/>
      <c r="F774" s="88"/>
      <c r="G774" s="89"/>
      <c r="H774" s="90"/>
      <c r="K774" s="91"/>
      <c r="L774" s="66"/>
      <c r="M774" s="67"/>
    </row>
    <row r="775" spans="1:13" ht="21">
      <c r="A775" s="86"/>
      <c r="B775" s="77"/>
      <c r="E775" s="87"/>
      <c r="K775" s="91"/>
      <c r="L775" s="66"/>
      <c r="M775" s="67"/>
    </row>
    <row r="776" spans="1:13" ht="21">
      <c r="A776" s="86"/>
      <c r="B776" s="77"/>
      <c r="D776" s="92"/>
      <c r="E776" s="87"/>
      <c r="G776" s="93"/>
      <c r="H776" s="87"/>
      <c r="K776" s="91"/>
      <c r="L776" s="66"/>
      <c r="M776" s="67"/>
    </row>
    <row r="777" spans="1:13" ht="21">
      <c r="A777" s="86"/>
      <c r="B777" s="77"/>
      <c r="D777" s="92"/>
      <c r="E777" s="87"/>
      <c r="G777" s="93"/>
      <c r="H777" s="87"/>
      <c r="K777" s="91"/>
      <c r="L777" s="66"/>
      <c r="M777" s="67"/>
    </row>
    <row r="778" spans="1:13" ht="21">
      <c r="A778" s="86"/>
      <c r="B778" s="77"/>
      <c r="D778" s="92"/>
      <c r="E778" s="87"/>
      <c r="G778" s="93"/>
      <c r="H778" s="87"/>
      <c r="K778" s="91"/>
      <c r="L778" s="66"/>
      <c r="M778" s="67"/>
    </row>
    <row r="779" spans="1:13" ht="21">
      <c r="A779" s="86"/>
      <c r="B779" s="77"/>
      <c r="D779" s="92"/>
      <c r="E779" s="87"/>
      <c r="G779" s="93"/>
      <c r="H779" s="87"/>
      <c r="K779" s="91"/>
      <c r="L779" s="66"/>
      <c r="M779" s="67"/>
    </row>
    <row r="780" spans="1:13" ht="21">
      <c r="A780" s="86"/>
      <c r="B780" s="77"/>
      <c r="D780" s="92"/>
      <c r="E780" s="87"/>
      <c r="G780" s="93"/>
      <c r="H780" s="87"/>
      <c r="K780" s="91"/>
      <c r="L780" s="66"/>
      <c r="M780" s="67"/>
    </row>
    <row r="781" spans="1:13" ht="21">
      <c r="A781" s="86"/>
      <c r="B781" s="77"/>
      <c r="D781" s="92"/>
      <c r="E781" s="87"/>
      <c r="G781" s="93"/>
      <c r="H781" s="87"/>
      <c r="K781" s="91"/>
      <c r="L781" s="66"/>
      <c r="M781" s="67"/>
    </row>
    <row r="782" spans="1:13" ht="21">
      <c r="A782" s="86"/>
      <c r="B782" s="77"/>
      <c r="D782" s="92"/>
      <c r="E782" s="87"/>
      <c r="G782" s="93"/>
      <c r="H782" s="87"/>
      <c r="K782" s="91"/>
      <c r="L782" s="66"/>
      <c r="M782" s="67"/>
    </row>
    <row r="783" spans="1:13" ht="21">
      <c r="A783" s="86"/>
      <c r="B783" s="77"/>
      <c r="D783" s="92"/>
      <c r="E783" s="87"/>
      <c r="G783" s="93"/>
      <c r="H783" s="87"/>
      <c r="K783" s="91"/>
      <c r="L783" s="66"/>
      <c r="M783" s="67"/>
    </row>
    <row r="784" spans="1:13" ht="21">
      <c r="A784" s="86"/>
      <c r="B784" s="77"/>
      <c r="D784" s="92"/>
      <c r="E784" s="87"/>
      <c r="G784" s="93"/>
      <c r="H784" s="87"/>
      <c r="K784" s="91"/>
      <c r="L784" s="66"/>
      <c r="M784" s="67"/>
    </row>
    <row r="785" spans="1:13" ht="21">
      <c r="A785" s="86"/>
      <c r="B785" s="77"/>
      <c r="D785" s="92"/>
      <c r="E785" s="87"/>
      <c r="G785" s="93"/>
      <c r="H785" s="87"/>
      <c r="K785" s="91"/>
      <c r="L785" s="66"/>
      <c r="M785" s="67"/>
    </row>
    <row r="786" spans="1:13" ht="21">
      <c r="A786" s="86"/>
      <c r="B786" s="77"/>
      <c r="D786" s="92"/>
      <c r="E786" s="87"/>
      <c r="G786" s="93"/>
      <c r="H786" s="87"/>
      <c r="K786" s="91"/>
      <c r="L786" s="66"/>
      <c r="M786" s="67"/>
    </row>
    <row r="787" spans="1:13" ht="21">
      <c r="A787" s="86"/>
      <c r="B787" s="77"/>
      <c r="D787" s="92"/>
      <c r="E787" s="87"/>
      <c r="G787" s="93"/>
      <c r="H787" s="87"/>
      <c r="K787" s="91"/>
      <c r="L787" s="66"/>
      <c r="M787" s="67"/>
    </row>
    <row r="788" spans="1:13" ht="21">
      <c r="A788" s="86"/>
      <c r="B788" s="77"/>
      <c r="D788" s="92"/>
      <c r="E788" s="87"/>
      <c r="G788" s="93"/>
      <c r="H788" s="87"/>
      <c r="K788" s="91"/>
      <c r="L788" s="66"/>
      <c r="M788" s="67"/>
    </row>
    <row r="789" spans="1:13" ht="21">
      <c r="A789" s="86"/>
      <c r="B789" s="77"/>
      <c r="D789" s="92"/>
      <c r="E789" s="87"/>
      <c r="G789" s="93"/>
      <c r="H789" s="87"/>
      <c r="K789" s="91"/>
      <c r="L789" s="66"/>
      <c r="M789" s="67"/>
    </row>
    <row r="790" spans="1:13" ht="21">
      <c r="A790" s="86"/>
      <c r="B790" s="77"/>
      <c r="D790" s="92"/>
      <c r="E790" s="87"/>
      <c r="G790" s="93"/>
      <c r="H790" s="87"/>
      <c r="K790" s="91"/>
      <c r="L790" s="66"/>
      <c r="M790" s="67"/>
    </row>
    <row r="791" spans="1:13" ht="21">
      <c r="A791" s="86"/>
      <c r="B791" s="77"/>
      <c r="D791" s="92"/>
      <c r="E791" s="87"/>
      <c r="G791" s="93"/>
      <c r="H791" s="87"/>
      <c r="K791" s="91"/>
      <c r="L791" s="66"/>
      <c r="M791" s="67"/>
    </row>
    <row r="792" spans="1:13" ht="21">
      <c r="A792" s="86"/>
      <c r="B792" s="77"/>
      <c r="D792" s="92"/>
      <c r="E792" s="87"/>
      <c r="G792" s="93"/>
      <c r="H792" s="87"/>
      <c r="K792" s="91"/>
      <c r="L792" s="66"/>
      <c r="M792" s="67"/>
    </row>
    <row r="793" spans="1:13" ht="21">
      <c r="A793" s="86"/>
      <c r="B793" s="77"/>
      <c r="D793" s="92"/>
      <c r="E793" s="87"/>
      <c r="G793" s="93"/>
      <c r="H793" s="87"/>
      <c r="K793" s="91"/>
      <c r="L793" s="66"/>
      <c r="M793" s="67"/>
    </row>
    <row r="794" spans="1:13" ht="21">
      <c r="A794" s="86"/>
      <c r="B794" s="77"/>
      <c r="D794" s="92"/>
      <c r="E794" s="87"/>
      <c r="G794" s="93"/>
      <c r="H794" s="87"/>
      <c r="K794" s="91"/>
      <c r="L794" s="66"/>
      <c r="M794" s="67"/>
    </row>
    <row r="795" spans="1:13" ht="21">
      <c r="A795" s="86"/>
      <c r="B795" s="77"/>
      <c r="D795" s="92"/>
      <c r="E795" s="87"/>
      <c r="G795" s="93"/>
      <c r="H795" s="87"/>
      <c r="K795" s="91"/>
      <c r="L795" s="66"/>
      <c r="M795" s="67"/>
    </row>
    <row r="796" spans="1:13" ht="21">
      <c r="A796" s="86"/>
      <c r="B796" s="77"/>
      <c r="D796" s="92"/>
      <c r="E796" s="87"/>
      <c r="G796" s="93"/>
      <c r="H796" s="87"/>
      <c r="K796" s="91"/>
      <c r="L796" s="66"/>
      <c r="M796" s="67"/>
    </row>
    <row r="797" spans="1:13" ht="21">
      <c r="A797" s="86"/>
      <c r="B797" s="77"/>
      <c r="D797" s="92"/>
      <c r="E797" s="87"/>
      <c r="G797" s="93"/>
      <c r="H797" s="87"/>
      <c r="K797" s="91"/>
      <c r="L797" s="66"/>
      <c r="M797" s="67"/>
    </row>
    <row r="798" spans="1:13" ht="21">
      <c r="A798" s="86"/>
      <c r="B798" s="77"/>
      <c r="D798" s="92"/>
      <c r="E798" s="87"/>
      <c r="G798" s="93"/>
      <c r="H798" s="87"/>
      <c r="K798" s="91"/>
      <c r="L798" s="66"/>
      <c r="M798" s="67"/>
    </row>
    <row r="799" spans="1:13" ht="21">
      <c r="A799" s="86"/>
      <c r="B799" s="77"/>
      <c r="D799" s="92"/>
      <c r="E799" s="87"/>
      <c r="G799" s="93"/>
      <c r="H799" s="87"/>
      <c r="K799" s="91"/>
      <c r="L799" s="66"/>
      <c r="M799" s="67"/>
    </row>
    <row r="800" spans="1:13" ht="21">
      <c r="A800" s="86"/>
      <c r="B800" s="77"/>
      <c r="D800" s="92"/>
      <c r="E800" s="87"/>
      <c r="G800" s="93"/>
      <c r="H800" s="87"/>
      <c r="K800" s="91"/>
      <c r="L800" s="66"/>
      <c r="M800" s="67"/>
    </row>
    <row r="801" spans="1:13" ht="21">
      <c r="A801" s="86"/>
      <c r="B801" s="77"/>
      <c r="D801" s="92"/>
      <c r="E801" s="87"/>
      <c r="G801" s="93"/>
      <c r="H801" s="87"/>
      <c r="K801" s="91"/>
      <c r="L801" s="66"/>
      <c r="M801" s="67"/>
    </row>
    <row r="802" spans="1:13" ht="21">
      <c r="A802" s="86"/>
      <c r="B802" s="77"/>
      <c r="D802" s="92"/>
      <c r="E802" s="87"/>
      <c r="G802" s="93"/>
      <c r="H802" s="87"/>
      <c r="K802" s="91"/>
      <c r="L802" s="66"/>
      <c r="M802" s="67"/>
    </row>
    <row r="803" spans="1:13" ht="21">
      <c r="A803" s="86"/>
      <c r="B803" s="77"/>
      <c r="D803" s="92"/>
      <c r="E803" s="87"/>
      <c r="G803" s="93"/>
      <c r="H803" s="87"/>
      <c r="K803" s="91"/>
      <c r="L803" s="66"/>
      <c r="M803" s="67"/>
    </row>
    <row r="804" spans="1:13" ht="21">
      <c r="A804" s="86"/>
      <c r="B804" s="77"/>
      <c r="D804" s="92"/>
      <c r="E804" s="87"/>
      <c r="G804" s="93"/>
      <c r="H804" s="87"/>
      <c r="K804" s="91"/>
      <c r="L804" s="66"/>
      <c r="M804" s="67"/>
    </row>
    <row r="805" spans="1:13" ht="21">
      <c r="A805" s="86"/>
      <c r="B805" s="77"/>
      <c r="D805" s="92"/>
      <c r="E805" s="87"/>
      <c r="G805" s="93"/>
      <c r="H805" s="87"/>
      <c r="K805" s="91"/>
      <c r="L805" s="66"/>
      <c r="M805" s="67"/>
    </row>
    <row r="806" spans="1:13" ht="21">
      <c r="A806" s="86"/>
      <c r="B806" s="77"/>
      <c r="D806" s="92"/>
      <c r="E806" s="87"/>
      <c r="G806" s="93"/>
      <c r="H806" s="87"/>
      <c r="K806" s="91"/>
      <c r="L806" s="66"/>
      <c r="M806" s="67"/>
    </row>
    <row r="807" spans="1:13" ht="21">
      <c r="A807" s="86"/>
      <c r="B807" s="77"/>
      <c r="D807" s="92"/>
      <c r="E807" s="87"/>
      <c r="G807" s="93"/>
      <c r="H807" s="87"/>
      <c r="K807" s="91"/>
      <c r="L807" s="66"/>
      <c r="M807" s="67"/>
    </row>
    <row r="808" spans="1:13" ht="21">
      <c r="A808" s="86"/>
      <c r="B808" s="77"/>
      <c r="D808" s="92"/>
      <c r="E808" s="87"/>
      <c r="G808" s="93"/>
      <c r="H808" s="87"/>
      <c r="K808" s="91"/>
      <c r="L808" s="66"/>
      <c r="M808" s="67"/>
    </row>
    <row r="809" spans="1:13" ht="21">
      <c r="A809" s="86"/>
      <c r="B809" s="77"/>
      <c r="D809" s="92"/>
      <c r="E809" s="87"/>
      <c r="G809" s="93"/>
      <c r="H809" s="87"/>
      <c r="K809" s="91"/>
      <c r="L809" s="66"/>
      <c r="M809" s="67"/>
    </row>
    <row r="810" spans="1:13" ht="21">
      <c r="A810" s="86"/>
      <c r="B810" s="77"/>
      <c r="D810" s="92"/>
      <c r="E810" s="87"/>
      <c r="G810" s="93"/>
      <c r="H810" s="87"/>
      <c r="K810" s="91"/>
      <c r="L810" s="66"/>
      <c r="M810" s="67"/>
    </row>
    <row r="811" spans="1:13" ht="21">
      <c r="A811" s="86"/>
      <c r="B811" s="77"/>
      <c r="D811" s="92"/>
      <c r="E811" s="87"/>
      <c r="G811" s="93"/>
      <c r="H811" s="87"/>
      <c r="K811" s="91"/>
      <c r="L811" s="66"/>
      <c r="M811" s="67"/>
    </row>
    <row r="812" spans="1:13" ht="21">
      <c r="A812" s="86"/>
      <c r="B812" s="77"/>
      <c r="D812" s="92"/>
      <c r="E812" s="87"/>
      <c r="G812" s="93"/>
      <c r="H812" s="87"/>
      <c r="K812" s="91"/>
      <c r="L812" s="66"/>
      <c r="M812" s="67"/>
    </row>
    <row r="813" spans="1:13" ht="21">
      <c r="A813" s="86"/>
      <c r="B813" s="77"/>
      <c r="D813" s="92"/>
      <c r="E813" s="87"/>
      <c r="G813" s="93"/>
      <c r="H813" s="87"/>
      <c r="K813" s="91"/>
      <c r="L813" s="66"/>
      <c r="M813" s="67"/>
    </row>
    <row r="814" spans="1:13" ht="21">
      <c r="A814" s="86"/>
      <c r="B814" s="77"/>
      <c r="D814" s="92"/>
      <c r="E814" s="87"/>
      <c r="G814" s="93"/>
      <c r="H814" s="87"/>
      <c r="K814" s="91"/>
      <c r="L814" s="66"/>
      <c r="M814" s="67"/>
    </row>
    <row r="815" spans="1:13" ht="21">
      <c r="A815" s="86"/>
      <c r="B815" s="77"/>
      <c r="D815" s="92"/>
      <c r="E815" s="87"/>
      <c r="G815" s="93"/>
      <c r="H815" s="87"/>
      <c r="K815" s="91"/>
      <c r="L815" s="66"/>
      <c r="M815" s="67"/>
    </row>
    <row r="816" spans="1:13" ht="21">
      <c r="A816" s="86"/>
      <c r="B816" s="77"/>
      <c r="D816" s="92"/>
      <c r="E816" s="87"/>
      <c r="G816" s="93"/>
      <c r="H816" s="87"/>
      <c r="K816" s="91"/>
      <c r="L816" s="66"/>
      <c r="M816" s="67"/>
    </row>
    <row r="817" spans="1:13" ht="21">
      <c r="A817" s="86"/>
      <c r="B817" s="77"/>
      <c r="D817" s="92"/>
      <c r="E817" s="87"/>
      <c r="G817" s="93"/>
      <c r="H817" s="87"/>
      <c r="K817" s="91"/>
      <c r="L817" s="66"/>
      <c r="M817" s="67"/>
    </row>
    <row r="818" spans="1:13" ht="21">
      <c r="A818" s="86"/>
      <c r="B818" s="77"/>
      <c r="D818" s="92"/>
      <c r="E818" s="87"/>
      <c r="G818" s="93"/>
      <c r="H818" s="87"/>
      <c r="K818" s="91"/>
      <c r="L818" s="66"/>
      <c r="M818" s="67"/>
    </row>
    <row r="819" spans="1:13" ht="21">
      <c r="A819" s="86"/>
      <c r="B819" s="77"/>
      <c r="D819" s="92"/>
      <c r="E819" s="87"/>
      <c r="G819" s="93"/>
      <c r="H819" s="87"/>
      <c r="K819" s="91"/>
      <c r="L819" s="66"/>
      <c r="M819" s="67"/>
    </row>
    <row r="820" spans="1:13" ht="21">
      <c r="A820" s="86"/>
      <c r="B820" s="77"/>
      <c r="D820" s="92"/>
      <c r="E820" s="87"/>
      <c r="G820" s="93"/>
      <c r="H820" s="87"/>
      <c r="K820" s="91"/>
      <c r="L820" s="66"/>
      <c r="M820" s="67"/>
    </row>
    <row r="821" spans="1:13" ht="21">
      <c r="A821" s="86"/>
      <c r="B821" s="77"/>
      <c r="D821" s="92"/>
      <c r="E821" s="87"/>
      <c r="G821" s="93"/>
      <c r="H821" s="87"/>
      <c r="K821" s="91"/>
      <c r="L821" s="66"/>
      <c r="M821" s="67"/>
    </row>
    <row r="822" spans="1:13" ht="21">
      <c r="A822" s="86"/>
      <c r="B822" s="77"/>
      <c r="D822" s="92"/>
      <c r="E822" s="87"/>
      <c r="G822" s="93"/>
      <c r="H822" s="87"/>
      <c r="K822" s="91"/>
      <c r="L822" s="66"/>
      <c r="M822" s="67"/>
    </row>
    <row r="823" spans="1:13" ht="21">
      <c r="A823" s="86"/>
      <c r="B823" s="77"/>
      <c r="D823" s="92"/>
      <c r="E823" s="87"/>
      <c r="G823" s="93"/>
      <c r="H823" s="87"/>
      <c r="K823" s="91"/>
      <c r="L823" s="66"/>
      <c r="M823" s="67"/>
    </row>
    <row r="824" spans="1:13" ht="21">
      <c r="A824" s="86"/>
      <c r="B824" s="77"/>
      <c r="D824" s="92"/>
      <c r="E824" s="87"/>
      <c r="G824" s="93"/>
      <c r="H824" s="87"/>
      <c r="K824" s="91"/>
      <c r="L824" s="66"/>
      <c r="M824" s="67"/>
    </row>
    <row r="825" spans="1:13" ht="21">
      <c r="A825" s="86"/>
      <c r="B825" s="77"/>
      <c r="D825" s="92"/>
      <c r="E825" s="87"/>
      <c r="G825" s="93"/>
      <c r="H825" s="87"/>
      <c r="K825" s="91"/>
      <c r="L825" s="66"/>
      <c r="M825" s="67"/>
    </row>
    <row r="826" spans="1:13" ht="21">
      <c r="A826" s="86"/>
      <c r="B826" s="77"/>
      <c r="D826" s="92"/>
      <c r="E826" s="87"/>
      <c r="G826" s="93"/>
      <c r="H826" s="87"/>
      <c r="K826" s="91"/>
      <c r="L826" s="66"/>
      <c r="M826" s="67"/>
    </row>
    <row r="827" spans="1:13" ht="21">
      <c r="A827" s="86"/>
      <c r="B827" s="77"/>
      <c r="D827" s="92"/>
      <c r="E827" s="87"/>
      <c r="G827" s="93"/>
      <c r="H827" s="87"/>
      <c r="K827" s="91"/>
      <c r="L827" s="66"/>
      <c r="M827" s="67"/>
    </row>
    <row r="828" spans="1:13" ht="21">
      <c r="A828" s="86"/>
      <c r="B828" s="77"/>
      <c r="D828" s="92"/>
      <c r="E828" s="87"/>
      <c r="G828" s="93"/>
      <c r="H828" s="87"/>
      <c r="K828" s="91"/>
      <c r="L828" s="66"/>
      <c r="M828" s="67"/>
    </row>
    <row r="829" spans="1:13" ht="21">
      <c r="A829" s="86"/>
      <c r="B829" s="77"/>
      <c r="D829" s="92"/>
      <c r="E829" s="87"/>
      <c r="G829" s="93"/>
      <c r="H829" s="87"/>
      <c r="K829" s="91"/>
      <c r="L829" s="66"/>
      <c r="M829" s="67"/>
    </row>
    <row r="830" spans="1:13" ht="21">
      <c r="A830" s="86"/>
      <c r="B830" s="77"/>
      <c r="D830" s="92"/>
      <c r="E830" s="87"/>
      <c r="G830" s="93"/>
      <c r="H830" s="87"/>
      <c r="K830" s="91"/>
      <c r="L830" s="66"/>
      <c r="M830" s="67"/>
    </row>
    <row r="831" spans="1:13" ht="21">
      <c r="A831" s="86"/>
      <c r="B831" s="77"/>
      <c r="D831" s="92"/>
      <c r="E831" s="87"/>
      <c r="G831" s="93"/>
      <c r="H831" s="87"/>
      <c r="K831" s="91"/>
      <c r="L831" s="66"/>
      <c r="M831" s="67"/>
    </row>
    <row r="832" spans="1:13" ht="21">
      <c r="A832" s="86"/>
      <c r="B832" s="77"/>
      <c r="D832" s="92"/>
      <c r="E832" s="87"/>
      <c r="G832" s="93"/>
      <c r="H832" s="87"/>
      <c r="K832" s="91"/>
      <c r="L832" s="66"/>
      <c r="M832" s="67"/>
    </row>
    <row r="833" spans="1:13" ht="21">
      <c r="A833" s="86"/>
      <c r="B833" s="77"/>
      <c r="D833" s="92"/>
      <c r="E833" s="87"/>
      <c r="G833" s="93"/>
      <c r="H833" s="87"/>
      <c r="K833" s="91"/>
      <c r="L833" s="66"/>
      <c r="M833" s="67"/>
    </row>
    <row r="834" spans="1:13" ht="21">
      <c r="A834" s="86"/>
      <c r="B834" s="77"/>
      <c r="D834" s="92"/>
      <c r="E834" s="87"/>
      <c r="G834" s="93"/>
      <c r="H834" s="87"/>
      <c r="K834" s="91"/>
      <c r="L834" s="66"/>
      <c r="M834" s="67"/>
    </row>
    <row r="835" spans="1:13" ht="21">
      <c r="A835" s="86"/>
      <c r="B835" s="77"/>
      <c r="D835" s="92"/>
      <c r="E835" s="87"/>
      <c r="G835" s="93"/>
      <c r="H835" s="87"/>
      <c r="K835" s="91"/>
      <c r="L835" s="66"/>
      <c r="M835" s="67"/>
    </row>
    <row r="836" spans="1:13" ht="21">
      <c r="A836" s="86"/>
      <c r="B836" s="77"/>
      <c r="D836" s="92"/>
      <c r="E836" s="87"/>
      <c r="G836" s="93"/>
      <c r="H836" s="87"/>
      <c r="K836" s="91"/>
      <c r="L836" s="66"/>
      <c r="M836" s="67"/>
    </row>
    <row r="837" spans="1:13" ht="21">
      <c r="A837" s="86"/>
      <c r="B837" s="77"/>
      <c r="D837" s="92"/>
      <c r="E837" s="87"/>
      <c r="G837" s="93"/>
      <c r="H837" s="87"/>
      <c r="K837" s="91"/>
      <c r="L837" s="66"/>
      <c r="M837" s="67"/>
    </row>
    <row r="838" spans="1:13" ht="21">
      <c r="A838" s="86"/>
      <c r="B838" s="77"/>
      <c r="D838" s="92"/>
      <c r="E838" s="87"/>
      <c r="G838" s="93"/>
      <c r="H838" s="87"/>
      <c r="K838" s="91"/>
      <c r="L838" s="66"/>
      <c r="M838" s="67"/>
    </row>
    <row r="839" spans="1:13" ht="21">
      <c r="A839" s="86"/>
      <c r="B839" s="77"/>
      <c r="D839" s="92"/>
      <c r="E839" s="87"/>
      <c r="G839" s="93"/>
      <c r="H839" s="87"/>
      <c r="K839" s="91"/>
      <c r="L839" s="66"/>
      <c r="M839" s="67"/>
    </row>
    <row r="840" spans="1:13" ht="21">
      <c r="A840" s="86"/>
      <c r="B840" s="77"/>
      <c r="D840" s="92"/>
      <c r="E840" s="87"/>
      <c r="G840" s="93"/>
      <c r="H840" s="87"/>
      <c r="K840" s="91"/>
      <c r="L840" s="66"/>
      <c r="M840" s="67"/>
    </row>
    <row r="841" spans="1:13" ht="21">
      <c r="A841" s="86"/>
      <c r="B841" s="77"/>
      <c r="D841" s="92"/>
      <c r="E841" s="87"/>
      <c r="G841" s="93"/>
      <c r="H841" s="87"/>
      <c r="K841" s="91"/>
      <c r="L841" s="66"/>
      <c r="M841" s="67"/>
    </row>
    <row r="842" spans="1:13" ht="21">
      <c r="A842" s="86"/>
      <c r="B842" s="77"/>
      <c r="D842" s="92"/>
      <c r="E842" s="87"/>
      <c r="G842" s="93"/>
      <c r="H842" s="87"/>
      <c r="K842" s="91"/>
      <c r="L842" s="66"/>
      <c r="M842" s="67"/>
    </row>
    <row r="843" spans="1:13" ht="21">
      <c r="A843" s="86"/>
      <c r="B843" s="77"/>
      <c r="D843" s="92"/>
      <c r="E843" s="87"/>
      <c r="G843" s="93"/>
      <c r="H843" s="87"/>
      <c r="K843" s="91"/>
      <c r="L843" s="66"/>
      <c r="M843" s="67"/>
    </row>
    <row r="844" spans="1:13" ht="21">
      <c r="A844" s="86"/>
      <c r="B844" s="77"/>
      <c r="D844" s="92"/>
      <c r="E844" s="87"/>
      <c r="G844" s="93"/>
      <c r="H844" s="87"/>
      <c r="K844" s="91"/>
      <c r="L844" s="66"/>
      <c r="M844" s="67"/>
    </row>
    <row r="845" spans="1:13" ht="21">
      <c r="A845" s="86"/>
      <c r="B845" s="77"/>
      <c r="D845" s="92"/>
      <c r="E845" s="87"/>
      <c r="G845" s="93"/>
      <c r="H845" s="87"/>
      <c r="K845" s="91"/>
      <c r="L845" s="66"/>
      <c r="M845" s="67"/>
    </row>
    <row r="846" spans="1:13" ht="21">
      <c r="A846" s="86"/>
      <c r="B846" s="77"/>
      <c r="D846" s="92"/>
      <c r="E846" s="87"/>
      <c r="G846" s="93"/>
      <c r="H846" s="87"/>
      <c r="K846" s="91"/>
      <c r="L846" s="66"/>
      <c r="M846" s="67"/>
    </row>
    <row r="847" spans="1:13" ht="21">
      <c r="A847" s="86"/>
      <c r="B847" s="77"/>
      <c r="D847" s="92"/>
      <c r="E847" s="87"/>
      <c r="G847" s="93"/>
      <c r="H847" s="87"/>
      <c r="K847" s="91"/>
      <c r="L847" s="66"/>
      <c r="M847" s="67"/>
    </row>
    <row r="848" spans="1:13" ht="21">
      <c r="A848" s="86"/>
      <c r="B848" s="77"/>
      <c r="D848" s="92"/>
      <c r="E848" s="87"/>
      <c r="G848" s="93"/>
      <c r="H848" s="87"/>
      <c r="K848" s="91"/>
      <c r="L848" s="66"/>
      <c r="M848" s="67"/>
    </row>
    <row r="849" spans="1:13" ht="21">
      <c r="A849" s="86"/>
      <c r="B849" s="77"/>
      <c r="D849" s="92"/>
      <c r="E849" s="87"/>
      <c r="G849" s="93"/>
      <c r="H849" s="87"/>
      <c r="K849" s="91"/>
      <c r="L849" s="66"/>
      <c r="M849" s="67"/>
    </row>
    <row r="850" spans="1:13" ht="21">
      <c r="A850" s="86"/>
      <c r="B850" s="77"/>
      <c r="D850" s="92"/>
      <c r="E850" s="87"/>
      <c r="G850" s="93"/>
      <c r="H850" s="87"/>
      <c r="K850" s="91"/>
      <c r="L850" s="66"/>
      <c r="M850" s="67"/>
    </row>
    <row r="851" spans="1:13" ht="21">
      <c r="A851" s="86"/>
      <c r="B851" s="77"/>
      <c r="D851" s="92"/>
      <c r="E851" s="87"/>
      <c r="G851" s="93"/>
      <c r="H851" s="87"/>
      <c r="K851" s="91"/>
      <c r="L851" s="66"/>
      <c r="M851" s="67"/>
    </row>
    <row r="852" spans="1:13" ht="21">
      <c r="A852" s="86"/>
      <c r="B852" s="77"/>
      <c r="D852" s="92"/>
      <c r="E852" s="87"/>
      <c r="G852" s="93"/>
      <c r="H852" s="87"/>
      <c r="K852" s="91"/>
      <c r="L852" s="66"/>
      <c r="M852" s="67"/>
    </row>
    <row r="853" spans="1:13" ht="21">
      <c r="A853" s="86"/>
      <c r="B853" s="77"/>
      <c r="D853" s="92"/>
      <c r="E853" s="87"/>
      <c r="G853" s="93"/>
      <c r="H853" s="87"/>
      <c r="K853" s="91"/>
      <c r="L853" s="66"/>
      <c r="M853" s="67"/>
    </row>
    <row r="854" spans="1:13" ht="21">
      <c r="A854" s="86"/>
      <c r="B854" s="77"/>
      <c r="D854" s="92"/>
      <c r="E854" s="87"/>
      <c r="G854" s="93"/>
      <c r="H854" s="87"/>
      <c r="K854" s="91"/>
      <c r="L854" s="66"/>
      <c r="M854" s="67"/>
    </row>
    <row r="855" spans="1:13" ht="21">
      <c r="A855" s="86"/>
      <c r="B855" s="77"/>
      <c r="D855" s="92"/>
      <c r="E855" s="87"/>
      <c r="G855" s="93"/>
      <c r="H855" s="87"/>
      <c r="K855" s="91"/>
      <c r="L855" s="66"/>
      <c r="M855" s="67"/>
    </row>
    <row r="856" spans="1:13" ht="21">
      <c r="A856" s="86"/>
      <c r="B856" s="77"/>
      <c r="D856" s="92"/>
      <c r="E856" s="87"/>
      <c r="G856" s="93"/>
      <c r="H856" s="87"/>
      <c r="K856" s="91"/>
      <c r="L856" s="66"/>
      <c r="M856" s="67"/>
    </row>
    <row r="857" spans="1:13" ht="21">
      <c r="A857" s="86"/>
      <c r="B857" s="77"/>
      <c r="D857" s="92"/>
      <c r="E857" s="87"/>
      <c r="G857" s="93"/>
      <c r="H857" s="87"/>
      <c r="K857" s="91"/>
      <c r="L857" s="66"/>
      <c r="M857" s="67"/>
    </row>
    <row r="858" spans="1:13" ht="21">
      <c r="A858" s="86"/>
      <c r="B858" s="77"/>
      <c r="D858" s="92"/>
      <c r="E858" s="87"/>
      <c r="G858" s="93"/>
      <c r="H858" s="87"/>
      <c r="K858" s="91"/>
      <c r="L858" s="66"/>
      <c r="M858" s="67"/>
    </row>
    <row r="859" spans="1:13" ht="21">
      <c r="A859" s="86"/>
      <c r="B859" s="77"/>
      <c r="D859" s="92"/>
      <c r="E859" s="87"/>
      <c r="G859" s="93"/>
      <c r="H859" s="87"/>
      <c r="K859" s="91"/>
      <c r="L859" s="66"/>
      <c r="M859" s="67"/>
    </row>
    <row r="860" spans="1:13" ht="21">
      <c r="A860" s="86"/>
      <c r="B860" s="77"/>
      <c r="D860" s="92"/>
      <c r="E860" s="87"/>
      <c r="G860" s="93"/>
      <c r="H860" s="87"/>
      <c r="K860" s="91"/>
      <c r="L860" s="66"/>
      <c r="M860" s="67"/>
    </row>
    <row r="861" spans="1:13" ht="21">
      <c r="A861" s="86"/>
      <c r="B861" s="77"/>
      <c r="D861" s="92"/>
      <c r="E861" s="87"/>
      <c r="G861" s="93"/>
      <c r="H861" s="87"/>
      <c r="K861" s="91"/>
      <c r="L861" s="66"/>
      <c r="M861" s="67"/>
    </row>
    <row r="862" spans="1:13" ht="21">
      <c r="A862" s="86"/>
      <c r="B862" s="77"/>
      <c r="D862" s="92"/>
      <c r="E862" s="87"/>
      <c r="G862" s="93"/>
      <c r="H862" s="87"/>
      <c r="K862" s="91"/>
      <c r="L862" s="66"/>
      <c r="M862" s="67"/>
    </row>
    <row r="863" spans="1:13" ht="21">
      <c r="A863" s="86"/>
      <c r="B863" s="77"/>
      <c r="D863" s="92"/>
      <c r="E863" s="87"/>
      <c r="G863" s="93"/>
      <c r="H863" s="87"/>
      <c r="K863" s="91"/>
      <c r="L863" s="66"/>
      <c r="M863" s="67"/>
    </row>
    <row r="864" spans="1:13" ht="21">
      <c r="A864" s="86"/>
      <c r="B864" s="77"/>
      <c r="D864" s="92"/>
      <c r="E864" s="87"/>
      <c r="G864" s="93"/>
      <c r="H864" s="87"/>
      <c r="K864" s="91"/>
      <c r="L864" s="66"/>
      <c r="M864" s="67"/>
    </row>
    <row r="865" spans="1:13" ht="21">
      <c r="A865" s="86"/>
      <c r="B865" s="77"/>
      <c r="D865" s="92"/>
      <c r="E865" s="87"/>
      <c r="G865" s="93"/>
      <c r="H865" s="87"/>
      <c r="K865" s="91"/>
      <c r="L865" s="66"/>
      <c r="M865" s="67"/>
    </row>
    <row r="866" spans="1:13" ht="21">
      <c r="A866" s="86"/>
      <c r="B866" s="77"/>
      <c r="D866" s="92"/>
      <c r="E866" s="87"/>
      <c r="G866" s="93"/>
      <c r="H866" s="87"/>
      <c r="K866" s="91"/>
      <c r="L866" s="66"/>
      <c r="M866" s="67"/>
    </row>
    <row r="867" spans="1:13" ht="21">
      <c r="A867" s="86"/>
      <c r="B867" s="77"/>
      <c r="D867" s="92"/>
      <c r="E867" s="87"/>
      <c r="G867" s="93"/>
      <c r="H867" s="87"/>
      <c r="K867" s="91"/>
      <c r="L867" s="66"/>
      <c r="M867" s="67"/>
    </row>
    <row r="868" spans="1:13" ht="21">
      <c r="A868" s="86"/>
      <c r="B868" s="77"/>
      <c r="D868" s="92"/>
      <c r="E868" s="87"/>
      <c r="G868" s="93"/>
      <c r="H868" s="87"/>
      <c r="K868" s="91"/>
      <c r="L868" s="66"/>
      <c r="M868" s="67"/>
    </row>
    <row r="869" spans="1:13" ht="21">
      <c r="A869" s="86"/>
      <c r="B869" s="77"/>
      <c r="D869" s="92"/>
      <c r="E869" s="87"/>
      <c r="G869" s="93"/>
      <c r="H869" s="87"/>
      <c r="K869" s="91"/>
      <c r="L869" s="66"/>
      <c r="M869" s="67"/>
    </row>
    <row r="870" spans="1:13" ht="21">
      <c r="A870" s="86"/>
      <c r="B870" s="77"/>
      <c r="D870" s="92"/>
      <c r="E870" s="87"/>
      <c r="G870" s="93"/>
      <c r="H870" s="87"/>
      <c r="K870" s="91"/>
      <c r="L870" s="66"/>
      <c r="M870" s="67"/>
    </row>
    <row r="871" spans="1:13" ht="21">
      <c r="A871" s="86"/>
      <c r="B871" s="77"/>
      <c r="D871" s="92"/>
      <c r="E871" s="87"/>
      <c r="G871" s="93"/>
      <c r="H871" s="87"/>
      <c r="K871" s="91"/>
      <c r="L871" s="66"/>
      <c r="M871" s="67"/>
    </row>
    <row r="872" spans="1:13" ht="21">
      <c r="A872" s="86"/>
      <c r="B872" s="77"/>
      <c r="D872" s="92"/>
      <c r="E872" s="87"/>
      <c r="G872" s="93"/>
      <c r="H872" s="87"/>
      <c r="K872" s="91"/>
      <c r="L872" s="66"/>
      <c r="M872" s="67"/>
    </row>
    <row r="873" spans="1:13" ht="21">
      <c r="A873" s="86"/>
      <c r="B873" s="77"/>
      <c r="D873" s="92"/>
      <c r="E873" s="87"/>
      <c r="G873" s="93"/>
      <c r="H873" s="87"/>
      <c r="K873" s="91"/>
      <c r="L873" s="66"/>
      <c r="M873" s="67"/>
    </row>
    <row r="874" spans="1:13" ht="21">
      <c r="A874" s="86"/>
      <c r="B874" s="77"/>
      <c r="D874" s="92"/>
      <c r="E874" s="87"/>
      <c r="G874" s="93"/>
      <c r="H874" s="87"/>
      <c r="K874" s="91"/>
      <c r="L874" s="66"/>
      <c r="M874" s="67"/>
    </row>
    <row r="875" spans="1:13" ht="21">
      <c r="A875" s="86"/>
      <c r="B875" s="77"/>
      <c r="D875" s="92"/>
      <c r="E875" s="87"/>
      <c r="G875" s="93"/>
      <c r="H875" s="87"/>
      <c r="K875" s="91"/>
      <c r="L875" s="66"/>
      <c r="M875" s="67"/>
    </row>
    <row r="876" spans="1:13" ht="21">
      <c r="A876" s="86"/>
      <c r="B876" s="77"/>
      <c r="D876" s="92"/>
      <c r="E876" s="87"/>
      <c r="G876" s="93"/>
      <c r="H876" s="87"/>
      <c r="K876" s="91"/>
      <c r="L876" s="66"/>
      <c r="M876" s="67"/>
    </row>
    <row r="877" spans="1:13" ht="21">
      <c r="A877" s="86"/>
      <c r="B877" s="77"/>
      <c r="D877" s="92"/>
      <c r="E877" s="87"/>
      <c r="G877" s="93"/>
      <c r="H877" s="87"/>
      <c r="K877" s="91"/>
      <c r="L877" s="66"/>
      <c r="M877" s="67"/>
    </row>
    <row r="878" spans="1:13" ht="21">
      <c r="A878" s="86"/>
      <c r="B878" s="77"/>
      <c r="D878" s="92"/>
      <c r="E878" s="87"/>
      <c r="G878" s="93"/>
      <c r="H878" s="87"/>
      <c r="K878" s="91"/>
      <c r="L878" s="66"/>
      <c r="M878" s="67"/>
    </row>
    <row r="879" spans="1:13" ht="21">
      <c r="A879" s="86"/>
      <c r="B879" s="77"/>
      <c r="D879" s="92"/>
      <c r="E879" s="87"/>
      <c r="G879" s="93"/>
      <c r="H879" s="87"/>
      <c r="K879" s="91"/>
      <c r="L879" s="66"/>
      <c r="M879" s="67"/>
    </row>
    <row r="880" spans="1:13" ht="21">
      <c r="A880" s="86"/>
      <c r="B880" s="77"/>
      <c r="D880" s="92"/>
      <c r="E880" s="87"/>
      <c r="G880" s="93"/>
      <c r="H880" s="87"/>
      <c r="K880" s="91"/>
      <c r="L880" s="66"/>
      <c r="M880" s="67"/>
    </row>
    <row r="881" spans="1:13" ht="21">
      <c r="A881" s="86"/>
      <c r="B881" s="77"/>
      <c r="D881" s="92"/>
      <c r="E881" s="87"/>
      <c r="G881" s="93"/>
      <c r="H881" s="87"/>
      <c r="K881" s="91"/>
      <c r="L881" s="66"/>
      <c r="M881" s="67"/>
    </row>
    <row r="882" spans="1:13" ht="21">
      <c r="A882" s="86"/>
      <c r="B882" s="77"/>
      <c r="D882" s="92"/>
      <c r="E882" s="87"/>
      <c r="G882" s="93"/>
      <c r="H882" s="87"/>
      <c r="K882" s="91"/>
      <c r="L882" s="66"/>
      <c r="M882" s="67"/>
    </row>
    <row r="883" spans="1:13" ht="21">
      <c r="A883" s="86"/>
      <c r="B883" s="77"/>
      <c r="D883" s="92"/>
      <c r="E883" s="87"/>
      <c r="G883" s="93"/>
      <c r="H883" s="87"/>
      <c r="K883" s="91"/>
      <c r="L883" s="66"/>
      <c r="M883" s="67"/>
    </row>
    <row r="884" spans="1:13" ht="21">
      <c r="A884" s="86"/>
      <c r="B884" s="77"/>
      <c r="D884" s="92"/>
      <c r="E884" s="87"/>
      <c r="G884" s="93"/>
      <c r="H884" s="87"/>
      <c r="K884" s="91"/>
      <c r="L884" s="66"/>
      <c r="M884" s="67"/>
    </row>
    <row r="885" spans="1:13" ht="21">
      <c r="A885" s="86"/>
      <c r="B885" s="77"/>
      <c r="D885" s="92"/>
      <c r="E885" s="87"/>
      <c r="G885" s="93"/>
      <c r="H885" s="87"/>
      <c r="K885" s="91"/>
      <c r="L885" s="66"/>
      <c r="M885" s="67"/>
    </row>
    <row r="886" spans="1:13" ht="21">
      <c r="A886" s="86"/>
      <c r="B886" s="77"/>
      <c r="D886" s="92"/>
      <c r="E886" s="87"/>
      <c r="G886" s="93"/>
      <c r="H886" s="87"/>
      <c r="K886" s="91"/>
      <c r="L886" s="66"/>
      <c r="M886" s="67"/>
    </row>
    <row r="887" spans="1:13" ht="21">
      <c r="A887" s="86"/>
      <c r="B887" s="77"/>
      <c r="D887" s="92"/>
      <c r="E887" s="87"/>
      <c r="G887" s="93"/>
      <c r="H887" s="87"/>
      <c r="K887" s="91"/>
      <c r="L887" s="66"/>
      <c r="M887" s="67"/>
    </row>
    <row r="888" spans="1:13" ht="21">
      <c r="A888" s="86"/>
      <c r="B888" s="77"/>
      <c r="D888" s="92"/>
      <c r="E888" s="87"/>
      <c r="G888" s="93"/>
      <c r="H888" s="87"/>
      <c r="K888" s="91"/>
      <c r="L888" s="66"/>
      <c r="M888" s="67"/>
    </row>
    <row r="889" spans="1:13" ht="21">
      <c r="A889" s="86"/>
      <c r="B889" s="77"/>
      <c r="D889" s="92"/>
      <c r="E889" s="87"/>
      <c r="G889" s="93"/>
      <c r="H889" s="87"/>
      <c r="K889" s="91"/>
      <c r="L889" s="66"/>
      <c r="M889" s="67"/>
    </row>
    <row r="890" spans="1:13" ht="21">
      <c r="A890" s="86"/>
      <c r="B890" s="77"/>
      <c r="D890" s="92"/>
      <c r="E890" s="87"/>
      <c r="G890" s="93"/>
      <c r="H890" s="87"/>
      <c r="K890" s="91"/>
      <c r="L890" s="66"/>
      <c r="M890" s="67"/>
    </row>
    <row r="891" spans="1:13" ht="21">
      <c r="A891" s="86"/>
      <c r="B891" s="77"/>
      <c r="D891" s="92"/>
      <c r="E891" s="87"/>
      <c r="G891" s="93"/>
      <c r="H891" s="87"/>
      <c r="K891" s="91"/>
      <c r="L891" s="66"/>
      <c r="M891" s="67"/>
    </row>
    <row r="892" spans="1:13" ht="21">
      <c r="A892" s="86"/>
      <c r="B892" s="77"/>
      <c r="D892" s="92"/>
      <c r="E892" s="87"/>
      <c r="G892" s="93"/>
      <c r="H892" s="87"/>
      <c r="K892" s="91"/>
      <c r="L892" s="66"/>
      <c r="M892" s="67"/>
    </row>
    <row r="893" spans="1:13" ht="21">
      <c r="A893" s="86"/>
      <c r="B893" s="77"/>
      <c r="D893" s="92"/>
      <c r="E893" s="87"/>
      <c r="G893" s="93"/>
      <c r="H893" s="87"/>
      <c r="K893" s="91"/>
      <c r="L893" s="66"/>
      <c r="M893" s="67"/>
    </row>
    <row r="894" spans="1:13" ht="21">
      <c r="A894" s="86"/>
      <c r="B894" s="77"/>
      <c r="D894" s="92"/>
      <c r="E894" s="87"/>
      <c r="G894" s="93"/>
      <c r="H894" s="87"/>
      <c r="K894" s="91"/>
      <c r="L894" s="66"/>
      <c r="M894" s="67"/>
    </row>
    <row r="895" spans="1:13" ht="21">
      <c r="A895" s="86"/>
      <c r="B895" s="77"/>
      <c r="D895" s="92"/>
      <c r="E895" s="87"/>
      <c r="G895" s="93"/>
      <c r="H895" s="87"/>
      <c r="K895" s="91"/>
      <c r="L895" s="66"/>
      <c r="M895" s="67"/>
    </row>
    <row r="896" spans="1:13" ht="21">
      <c r="A896" s="86"/>
      <c r="B896" s="77"/>
      <c r="D896" s="92"/>
      <c r="E896" s="87"/>
      <c r="F896" s="94"/>
      <c r="G896" s="93"/>
      <c r="H896" s="87"/>
      <c r="K896" s="91"/>
      <c r="L896" s="66"/>
      <c r="M896" s="67"/>
    </row>
    <row r="897" spans="1:13" ht="21">
      <c r="A897" s="86"/>
      <c r="B897" s="77"/>
      <c r="D897" s="92"/>
      <c r="E897" s="87"/>
      <c r="F897" s="94"/>
      <c r="G897" s="93"/>
      <c r="H897" s="87"/>
      <c r="K897" s="91"/>
      <c r="L897" s="66"/>
      <c r="M897" s="67"/>
    </row>
    <row r="898" spans="1:13" ht="21">
      <c r="A898" s="86"/>
      <c r="B898" s="77"/>
      <c r="D898" s="92"/>
      <c r="E898" s="87"/>
      <c r="F898" s="94"/>
      <c r="G898" s="93"/>
      <c r="H898" s="87"/>
      <c r="K898" s="91"/>
      <c r="L898" s="66"/>
      <c r="M898" s="67"/>
    </row>
    <row r="899" spans="1:13" ht="21">
      <c r="A899" s="86"/>
      <c r="B899" s="77"/>
      <c r="D899" s="92"/>
      <c r="E899" s="87"/>
      <c r="F899" s="94"/>
      <c r="G899" s="93"/>
      <c r="H899" s="87"/>
      <c r="K899" s="91"/>
      <c r="L899" s="66"/>
      <c r="M899" s="67"/>
    </row>
    <row r="900" spans="1:13" ht="21">
      <c r="A900" s="86"/>
      <c r="B900" s="77"/>
      <c r="D900" s="92"/>
      <c r="E900" s="87"/>
      <c r="F900" s="94"/>
      <c r="G900" s="93"/>
      <c r="H900" s="87"/>
      <c r="K900" s="91"/>
      <c r="L900" s="66"/>
      <c r="M900" s="67"/>
    </row>
    <row r="901" spans="1:13" ht="21">
      <c r="A901" s="86"/>
      <c r="B901" s="77"/>
      <c r="D901" s="92"/>
      <c r="E901" s="87"/>
      <c r="F901" s="94"/>
      <c r="G901" s="93"/>
      <c r="H901" s="87"/>
      <c r="K901" s="91"/>
      <c r="L901" s="66"/>
      <c r="M901" s="67"/>
    </row>
    <row r="902" spans="1:13" ht="21">
      <c r="A902" s="86"/>
      <c r="B902" s="77"/>
      <c r="D902" s="92"/>
      <c r="E902" s="87"/>
      <c r="F902" s="94"/>
      <c r="G902" s="93"/>
      <c r="H902" s="87"/>
      <c r="K902" s="91"/>
      <c r="L902" s="66"/>
      <c r="M902" s="67"/>
    </row>
    <row r="903" spans="1:13" ht="21">
      <c r="A903" s="86"/>
      <c r="B903" s="77"/>
      <c r="D903" s="92"/>
      <c r="E903" s="87"/>
      <c r="F903" s="94"/>
      <c r="G903" s="93"/>
      <c r="H903" s="87"/>
      <c r="K903" s="91"/>
      <c r="L903" s="66"/>
      <c r="M903" s="67"/>
    </row>
    <row r="904" spans="1:13" ht="21">
      <c r="A904" s="86"/>
      <c r="B904" s="77"/>
      <c r="D904" s="92"/>
      <c r="E904" s="87"/>
      <c r="F904" s="94"/>
      <c r="G904" s="93"/>
      <c r="H904" s="87"/>
      <c r="K904" s="91"/>
      <c r="L904" s="66"/>
      <c r="M904" s="67"/>
    </row>
    <row r="905" spans="1:13" ht="21">
      <c r="A905" s="86"/>
      <c r="B905" s="77"/>
      <c r="D905" s="92"/>
      <c r="E905" s="87"/>
      <c r="F905" s="94"/>
      <c r="G905" s="93"/>
      <c r="H905" s="87"/>
      <c r="K905" s="91"/>
      <c r="L905" s="66"/>
      <c r="M905" s="67"/>
    </row>
    <row r="906" spans="1:13" ht="21">
      <c r="A906" s="86"/>
      <c r="B906" s="77"/>
      <c r="D906" s="92"/>
      <c r="E906" s="87"/>
      <c r="F906" s="94"/>
      <c r="G906" s="93"/>
      <c r="H906" s="87"/>
      <c r="K906" s="91"/>
      <c r="L906" s="66"/>
      <c r="M906" s="67"/>
    </row>
    <row r="907" spans="1:13" ht="21">
      <c r="A907" s="86"/>
      <c r="B907" s="77"/>
      <c r="D907" s="92"/>
      <c r="E907" s="87"/>
      <c r="F907" s="94"/>
      <c r="G907" s="93"/>
      <c r="H907" s="87"/>
      <c r="K907" s="91"/>
      <c r="L907" s="66"/>
      <c r="M907" s="67"/>
    </row>
    <row r="908" spans="1:13" ht="21">
      <c r="A908" s="86"/>
      <c r="B908" s="77"/>
      <c r="D908" s="92"/>
      <c r="E908" s="87"/>
      <c r="F908" s="94"/>
      <c r="G908" s="93"/>
      <c r="H908" s="87"/>
      <c r="K908" s="91"/>
      <c r="L908" s="66"/>
      <c r="M908" s="67"/>
    </row>
    <row r="909" spans="1:13" ht="21">
      <c r="A909" s="86"/>
      <c r="B909" s="77"/>
      <c r="D909" s="92"/>
      <c r="E909" s="87"/>
      <c r="F909" s="94"/>
      <c r="G909" s="93"/>
      <c r="H909" s="87"/>
      <c r="K909" s="91"/>
      <c r="L909" s="66"/>
      <c r="M909" s="67"/>
    </row>
    <row r="910" spans="1:13" ht="21">
      <c r="A910" s="86"/>
      <c r="B910" s="77"/>
      <c r="D910" s="92"/>
      <c r="E910" s="87"/>
      <c r="F910" s="94"/>
      <c r="G910" s="93"/>
      <c r="H910" s="87"/>
      <c r="K910" s="91"/>
      <c r="L910" s="66"/>
      <c r="M910" s="67"/>
    </row>
    <row r="911" spans="1:13" ht="21">
      <c r="A911" s="86"/>
      <c r="B911" s="77"/>
      <c r="D911" s="92"/>
      <c r="E911" s="87"/>
      <c r="F911" s="94"/>
      <c r="G911" s="93"/>
      <c r="H911" s="87"/>
      <c r="K911" s="91"/>
      <c r="L911" s="66"/>
      <c r="M911" s="67"/>
    </row>
    <row r="912" spans="1:13" ht="21">
      <c r="A912" s="86"/>
      <c r="B912" s="77"/>
      <c r="D912" s="92"/>
      <c r="E912" s="87"/>
      <c r="F912" s="94"/>
      <c r="G912" s="93"/>
      <c r="H912" s="87"/>
      <c r="K912" s="91"/>
      <c r="L912" s="66"/>
      <c r="M912" s="67"/>
    </row>
    <row r="913" spans="1:13" ht="21">
      <c r="A913" s="86"/>
      <c r="B913" s="77"/>
      <c r="D913" s="92"/>
      <c r="E913" s="87"/>
      <c r="F913" s="94"/>
      <c r="G913" s="93"/>
      <c r="H913" s="87"/>
      <c r="K913" s="91"/>
      <c r="L913" s="66"/>
      <c r="M913" s="67"/>
    </row>
    <row r="914" spans="1:13" ht="21">
      <c r="A914" s="86"/>
      <c r="B914" s="77"/>
      <c r="D914" s="92"/>
      <c r="E914" s="87"/>
      <c r="F914" s="94"/>
      <c r="G914" s="93"/>
      <c r="H914" s="87"/>
      <c r="K914" s="91"/>
      <c r="L914" s="66"/>
      <c r="M914" s="67"/>
    </row>
    <row r="915" spans="1:13" ht="21">
      <c r="A915" s="86"/>
      <c r="B915" s="77"/>
      <c r="D915" s="92"/>
      <c r="E915" s="87"/>
      <c r="F915" s="94"/>
      <c r="G915" s="93"/>
      <c r="H915" s="87"/>
      <c r="K915" s="91"/>
      <c r="L915" s="66"/>
      <c r="M915" s="67"/>
    </row>
    <row r="916" spans="1:13" ht="21">
      <c r="A916" s="86"/>
      <c r="B916" s="77"/>
      <c r="D916" s="92"/>
      <c r="E916" s="87"/>
      <c r="F916" s="94"/>
      <c r="G916" s="93"/>
      <c r="H916" s="87"/>
      <c r="K916" s="91"/>
      <c r="L916" s="66"/>
      <c r="M916" s="67"/>
    </row>
    <row r="917" spans="1:13" ht="21">
      <c r="A917" s="86"/>
      <c r="B917" s="77"/>
      <c r="D917" s="92"/>
      <c r="E917" s="87"/>
      <c r="F917" s="94"/>
      <c r="G917" s="93"/>
      <c r="H917" s="87"/>
      <c r="K917" s="91"/>
      <c r="L917" s="66"/>
      <c r="M917" s="67"/>
    </row>
    <row r="918" spans="1:13" ht="21">
      <c r="A918" s="86"/>
      <c r="B918" s="77"/>
      <c r="D918" s="92"/>
      <c r="E918" s="87"/>
      <c r="F918" s="94"/>
      <c r="G918" s="93"/>
      <c r="H918" s="87"/>
      <c r="K918" s="91"/>
      <c r="L918" s="66"/>
      <c r="M918" s="67"/>
    </row>
    <row r="919" spans="1:13" ht="21">
      <c r="A919" s="86"/>
      <c r="B919" s="77"/>
      <c r="D919" s="92"/>
      <c r="E919" s="87"/>
      <c r="F919" s="94"/>
      <c r="G919" s="93"/>
      <c r="H919" s="87"/>
      <c r="K919" s="91"/>
      <c r="L919" s="66"/>
      <c r="M919" s="67"/>
    </row>
    <row r="920" spans="1:13" ht="21">
      <c r="A920" s="86"/>
      <c r="B920" s="77"/>
      <c r="D920" s="92"/>
      <c r="E920" s="87"/>
      <c r="F920" s="94"/>
      <c r="G920" s="93"/>
      <c r="H920" s="87"/>
      <c r="K920" s="91"/>
      <c r="L920" s="66"/>
      <c r="M920" s="67"/>
    </row>
    <row r="921" spans="1:13" ht="21">
      <c r="A921" s="86"/>
      <c r="B921" s="77"/>
      <c r="D921" s="92"/>
      <c r="E921" s="87"/>
      <c r="F921" s="94"/>
      <c r="G921" s="93"/>
      <c r="H921" s="87"/>
      <c r="K921" s="91"/>
      <c r="L921" s="66"/>
      <c r="M921" s="67"/>
    </row>
    <row r="922" spans="1:13" ht="21">
      <c r="A922" s="86"/>
      <c r="B922" s="77"/>
      <c r="D922" s="92"/>
      <c r="E922" s="87"/>
      <c r="F922" s="94"/>
      <c r="G922" s="93"/>
      <c r="H922" s="87"/>
      <c r="K922" s="91"/>
      <c r="L922" s="66"/>
      <c r="M922" s="67"/>
    </row>
    <row r="923" spans="1:13" ht="21">
      <c r="A923" s="86"/>
      <c r="B923" s="77"/>
      <c r="D923" s="92"/>
      <c r="E923" s="87"/>
      <c r="F923" s="94"/>
      <c r="G923" s="93"/>
      <c r="H923" s="87"/>
      <c r="K923" s="91"/>
      <c r="L923" s="66"/>
      <c r="M923" s="67"/>
    </row>
    <row r="924" spans="1:13" ht="21">
      <c r="A924" s="86"/>
      <c r="B924" s="77"/>
      <c r="D924" s="92"/>
      <c r="E924" s="87"/>
      <c r="F924" s="94"/>
      <c r="G924" s="93"/>
      <c r="H924" s="87"/>
      <c r="K924" s="91"/>
      <c r="L924" s="66"/>
      <c r="M924" s="67"/>
    </row>
    <row r="925" spans="1:13" ht="21">
      <c r="A925" s="86"/>
      <c r="B925" s="77"/>
      <c r="D925" s="92"/>
      <c r="E925" s="87"/>
      <c r="F925" s="94"/>
      <c r="G925" s="93"/>
      <c r="H925" s="87"/>
      <c r="K925" s="91"/>
      <c r="L925" s="66"/>
      <c r="M925" s="67"/>
    </row>
    <row r="926" spans="1:13" ht="21">
      <c r="A926" s="86"/>
      <c r="B926" s="77"/>
      <c r="D926" s="92"/>
      <c r="E926" s="87"/>
      <c r="F926" s="94"/>
      <c r="G926" s="93"/>
      <c r="H926" s="87"/>
      <c r="K926" s="91"/>
      <c r="L926" s="66"/>
      <c r="M926" s="67"/>
    </row>
    <row r="927" spans="1:13" ht="21">
      <c r="A927" s="86"/>
      <c r="B927" s="77"/>
      <c r="D927" s="92"/>
      <c r="E927" s="87"/>
      <c r="F927" s="94"/>
      <c r="G927" s="93"/>
      <c r="H927" s="87"/>
      <c r="K927" s="91"/>
      <c r="L927" s="66"/>
      <c r="M927" s="67"/>
    </row>
    <row r="928" spans="1:13" ht="21">
      <c r="A928" s="86"/>
      <c r="B928" s="77"/>
      <c r="D928" s="92"/>
      <c r="E928" s="87"/>
      <c r="F928" s="94"/>
      <c r="G928" s="93"/>
      <c r="H928" s="87"/>
      <c r="K928" s="91"/>
      <c r="L928" s="66"/>
      <c r="M928" s="67"/>
    </row>
    <row r="929" spans="1:13" ht="21">
      <c r="A929" s="86"/>
      <c r="B929" s="77"/>
      <c r="D929" s="92"/>
      <c r="E929" s="87"/>
      <c r="F929" s="94"/>
      <c r="G929" s="93"/>
      <c r="H929" s="87"/>
      <c r="K929" s="91"/>
      <c r="L929" s="66"/>
      <c r="M929" s="67"/>
    </row>
    <row r="930" spans="1:13" ht="21">
      <c r="A930" s="86"/>
      <c r="B930" s="77"/>
      <c r="D930" s="92"/>
      <c r="E930" s="87"/>
      <c r="F930" s="94"/>
      <c r="G930" s="93"/>
      <c r="H930" s="87"/>
      <c r="K930" s="91"/>
      <c r="L930" s="66"/>
      <c r="M930" s="67"/>
    </row>
    <row r="931" spans="1:13" ht="21">
      <c r="A931" s="86"/>
      <c r="B931" s="77"/>
      <c r="D931" s="92"/>
      <c r="E931" s="87"/>
      <c r="F931" s="94"/>
      <c r="G931" s="93"/>
      <c r="H931" s="87"/>
      <c r="K931" s="91"/>
      <c r="L931" s="66"/>
      <c r="M931" s="67"/>
    </row>
    <row r="932" spans="1:13" ht="21">
      <c r="A932" s="86"/>
      <c r="B932" s="77"/>
      <c r="D932" s="92"/>
      <c r="E932" s="87"/>
      <c r="F932" s="94"/>
      <c r="G932" s="93"/>
      <c r="H932" s="87"/>
      <c r="K932" s="91"/>
      <c r="L932" s="66"/>
      <c r="M932" s="67"/>
    </row>
    <row r="933" spans="1:13" ht="21">
      <c r="A933" s="86"/>
      <c r="B933" s="77"/>
      <c r="D933" s="92"/>
      <c r="E933" s="87"/>
      <c r="F933" s="94"/>
      <c r="G933" s="93"/>
      <c r="H933" s="87"/>
      <c r="K933" s="91"/>
      <c r="L933" s="66"/>
      <c r="M933" s="67"/>
    </row>
    <row r="934" spans="1:13" ht="21">
      <c r="A934" s="86"/>
      <c r="B934" s="77"/>
      <c r="F934" s="94"/>
      <c r="G934" s="93"/>
      <c r="H934" s="87"/>
      <c r="K934" s="91"/>
      <c r="L934" s="66"/>
      <c r="M934" s="67"/>
    </row>
    <row r="935" spans="1:13" ht="21">
      <c r="A935" s="86"/>
      <c r="B935" s="95"/>
      <c r="E935" s="87"/>
      <c r="K935" s="91"/>
      <c r="L935" s="66"/>
      <c r="M935" s="67"/>
    </row>
    <row r="936" spans="1:13" ht="21">
      <c r="A936" s="86"/>
      <c r="B936" s="95"/>
      <c r="E936" s="87"/>
      <c r="K936" s="91"/>
      <c r="L936" s="66"/>
      <c r="M936" s="67"/>
    </row>
    <row r="937" spans="1:13" ht="21">
      <c r="A937" s="86"/>
      <c r="B937" s="95"/>
      <c r="E937" s="87"/>
      <c r="K937" s="91"/>
      <c r="L937" s="66"/>
      <c r="M937" s="67"/>
    </row>
    <row r="938" spans="1:13" ht="21">
      <c r="A938" s="86"/>
      <c r="B938" s="95"/>
      <c r="E938" s="87"/>
      <c r="K938" s="91"/>
      <c r="L938" s="66"/>
      <c r="M938" s="67"/>
    </row>
    <row r="939" spans="1:13" ht="21">
      <c r="A939" s="86"/>
      <c r="B939" s="95"/>
      <c r="E939" s="87"/>
      <c r="K939" s="91"/>
      <c r="L939" s="66"/>
      <c r="M939" s="67"/>
    </row>
    <row r="940" spans="1:13" ht="21">
      <c r="A940" s="86"/>
      <c r="B940" s="95"/>
      <c r="E940" s="87"/>
      <c r="K940" s="91"/>
      <c r="L940" s="66"/>
      <c r="M940" s="67"/>
    </row>
    <row r="941" spans="1:13" ht="21">
      <c r="A941" s="86"/>
      <c r="B941" s="95"/>
      <c r="K941" s="91"/>
      <c r="L941" s="66"/>
      <c r="M941" s="67"/>
    </row>
    <row r="942" spans="1:13" ht="21">
      <c r="A942" s="86"/>
      <c r="B942" s="95"/>
      <c r="K942" s="91"/>
      <c r="L942" s="66"/>
      <c r="M942" s="67"/>
    </row>
    <row r="943" spans="1:13" ht="21">
      <c r="A943" s="86"/>
      <c r="B943" s="95"/>
      <c r="K943" s="91"/>
      <c r="L943" s="66"/>
      <c r="M943" s="67"/>
    </row>
    <row r="944" spans="1:13" ht="21">
      <c r="A944" s="86"/>
      <c r="B944" s="95"/>
      <c r="K944" s="91"/>
      <c r="L944" s="66"/>
      <c r="M944" s="67"/>
    </row>
    <row r="945" spans="1:13" ht="21">
      <c r="A945" s="86"/>
      <c r="B945" s="95"/>
      <c r="K945" s="91"/>
      <c r="L945" s="66"/>
      <c r="M945" s="67"/>
    </row>
    <row r="946" spans="1:13" ht="21">
      <c r="A946" s="86"/>
      <c r="B946" s="95"/>
      <c r="K946" s="91"/>
      <c r="L946" s="66"/>
      <c r="M946" s="67"/>
    </row>
    <row r="947" spans="1:13" ht="21">
      <c r="A947" s="86"/>
      <c r="B947" s="95"/>
      <c r="K947" s="91"/>
      <c r="L947" s="66"/>
      <c r="M947" s="67"/>
    </row>
    <row r="948" spans="1:13" ht="21">
      <c r="A948" s="86"/>
      <c r="B948" s="95"/>
      <c r="K948" s="91"/>
      <c r="L948" s="66"/>
      <c r="M948" s="67"/>
    </row>
    <row r="949" spans="1:13" ht="21">
      <c r="A949" s="86"/>
      <c r="B949" s="95"/>
      <c r="K949" s="91"/>
      <c r="L949" s="66"/>
      <c r="M949" s="67"/>
    </row>
    <row r="950" spans="1:13" ht="21">
      <c r="A950" s="86"/>
      <c r="B950" s="95"/>
      <c r="K950" s="91"/>
      <c r="L950" s="66"/>
      <c r="M950" s="67"/>
    </row>
    <row r="951" spans="1:13" ht="21">
      <c r="A951" s="86"/>
      <c r="B951" s="95"/>
      <c r="K951" s="91"/>
      <c r="L951" s="66"/>
      <c r="M951" s="67"/>
    </row>
    <row r="952" spans="1:13" ht="21">
      <c r="A952" s="86"/>
      <c r="B952" s="95"/>
      <c r="K952" s="91"/>
      <c r="L952" s="66"/>
      <c r="M952" s="67"/>
    </row>
    <row r="953" spans="1:13" ht="21">
      <c r="A953" s="86"/>
      <c r="B953" s="95"/>
      <c r="K953" s="91"/>
      <c r="L953" s="66"/>
      <c r="M953" s="67"/>
    </row>
    <row r="954" spans="1:13" ht="21">
      <c r="A954" s="86"/>
      <c r="B954" s="95"/>
      <c r="K954" s="91"/>
      <c r="L954" s="66"/>
      <c r="M954" s="67"/>
    </row>
    <row r="955" spans="1:13" ht="21">
      <c r="A955" s="86"/>
      <c r="B955" s="95"/>
      <c r="K955" s="91"/>
      <c r="L955" s="66"/>
      <c r="M955" s="67"/>
    </row>
    <row r="956" spans="1:13" ht="21">
      <c r="A956" s="86"/>
      <c r="B956" s="95"/>
      <c r="K956" s="91"/>
      <c r="L956" s="66"/>
      <c r="M956" s="67"/>
    </row>
    <row r="957" spans="1:13" ht="21">
      <c r="A957" s="86"/>
      <c r="B957" s="95"/>
      <c r="K957" s="91"/>
      <c r="L957" s="66"/>
      <c r="M957" s="67"/>
    </row>
    <row r="958" spans="1:13" ht="21">
      <c r="A958" s="86"/>
      <c r="B958" s="95"/>
      <c r="K958" s="91"/>
      <c r="L958" s="66"/>
      <c r="M958" s="67"/>
    </row>
    <row r="959" spans="1:13" ht="21">
      <c r="A959" s="86"/>
      <c r="B959" s="95"/>
      <c r="K959" s="91"/>
      <c r="L959" s="66"/>
      <c r="M959" s="67"/>
    </row>
    <row r="960" spans="1:13" ht="21">
      <c r="A960" s="86"/>
      <c r="B960" s="95"/>
      <c r="K960" s="91"/>
      <c r="L960" s="66"/>
      <c r="M960" s="67"/>
    </row>
    <row r="961" spans="1:13" ht="21">
      <c r="A961" s="86"/>
      <c r="B961" s="95"/>
      <c r="K961" s="91"/>
      <c r="L961" s="66"/>
      <c r="M961" s="67"/>
    </row>
    <row r="962" spans="1:13" ht="21">
      <c r="A962" s="86"/>
      <c r="B962" s="95"/>
      <c r="K962" s="91"/>
      <c r="L962" s="66"/>
      <c r="M962" s="67"/>
    </row>
    <row r="963" spans="1:13" ht="21">
      <c r="A963" s="86"/>
      <c r="B963" s="95"/>
      <c r="K963" s="91"/>
      <c r="L963" s="66"/>
      <c r="M963" s="67"/>
    </row>
    <row r="964" spans="1:13" ht="21">
      <c r="A964" s="86"/>
      <c r="B964" s="95"/>
      <c r="K964" s="91"/>
      <c r="L964" s="66"/>
      <c r="M964" s="67"/>
    </row>
    <row r="965" spans="1:13" ht="21">
      <c r="A965" s="86"/>
      <c r="B965" s="95"/>
      <c r="K965" s="91"/>
      <c r="L965" s="66"/>
      <c r="M965" s="67"/>
    </row>
    <row r="966" spans="1:13" ht="21">
      <c r="A966" s="86"/>
      <c r="B966" s="95"/>
      <c r="K966" s="91"/>
      <c r="L966" s="66"/>
      <c r="M966" s="67"/>
    </row>
    <row r="967" spans="1:13" ht="21">
      <c r="A967" s="86"/>
      <c r="B967" s="95"/>
      <c r="K967" s="91"/>
      <c r="L967" s="66"/>
      <c r="M967" s="67"/>
    </row>
    <row r="968" spans="1:13" ht="21">
      <c r="A968" s="86"/>
      <c r="B968" s="95"/>
      <c r="K968" s="91"/>
      <c r="L968" s="66"/>
      <c r="M968" s="67"/>
    </row>
    <row r="969" spans="1:13" ht="21">
      <c r="A969" s="86"/>
      <c r="B969" s="95"/>
      <c r="K969" s="91"/>
      <c r="L969" s="66"/>
      <c r="M969" s="67"/>
    </row>
    <row r="970" spans="1:13" ht="21">
      <c r="A970" s="86"/>
      <c r="B970" s="95"/>
      <c r="K970" s="91"/>
      <c r="L970" s="66"/>
      <c r="M970" s="67"/>
    </row>
    <row r="971" spans="1:13" ht="21">
      <c r="A971" s="86"/>
      <c r="B971" s="95"/>
      <c r="K971" s="91"/>
      <c r="L971" s="66"/>
      <c r="M971" s="67"/>
    </row>
    <row r="972" spans="1:13" ht="21">
      <c r="A972" s="86"/>
      <c r="B972" s="95"/>
      <c r="K972" s="91"/>
      <c r="L972" s="66"/>
      <c r="M972" s="67"/>
    </row>
    <row r="973" spans="1:13" ht="21">
      <c r="A973" s="86"/>
      <c r="B973" s="95"/>
      <c r="K973" s="91"/>
      <c r="L973" s="66"/>
      <c r="M973" s="67"/>
    </row>
    <row r="974" spans="1:13" ht="21">
      <c r="A974" s="86"/>
      <c r="B974" s="95"/>
      <c r="K974" s="91"/>
      <c r="L974" s="66"/>
      <c r="M974" s="67"/>
    </row>
    <row r="975" spans="1:13" ht="21">
      <c r="A975" s="86"/>
      <c r="B975" s="95"/>
      <c r="K975" s="91"/>
      <c r="L975" s="66"/>
      <c r="M975" s="67"/>
    </row>
    <row r="976" spans="1:13" ht="21">
      <c r="A976" s="86"/>
      <c r="B976" s="95"/>
      <c r="K976" s="91"/>
      <c r="L976" s="66"/>
      <c r="M976" s="67"/>
    </row>
    <row r="977" spans="1:13" ht="21">
      <c r="A977" s="86"/>
      <c r="B977" s="95"/>
      <c r="K977" s="91"/>
      <c r="L977" s="66"/>
      <c r="M977" s="67"/>
    </row>
    <row r="978" spans="1:13" ht="21">
      <c r="A978" s="86"/>
      <c r="B978" s="95"/>
      <c r="K978" s="91"/>
      <c r="L978" s="66"/>
      <c r="M978" s="67"/>
    </row>
    <row r="979" spans="1:13" ht="21">
      <c r="A979" s="86"/>
      <c r="B979" s="95"/>
      <c r="K979" s="91"/>
      <c r="L979" s="66"/>
      <c r="M979" s="67"/>
    </row>
    <row r="980" spans="1:13" ht="21">
      <c r="A980" s="86"/>
      <c r="B980" s="95"/>
      <c r="K980" s="91"/>
      <c r="L980" s="66"/>
      <c r="M980" s="67"/>
    </row>
    <row r="981" spans="1:13" ht="21">
      <c r="A981" s="86"/>
      <c r="B981" s="95"/>
      <c r="K981" s="91"/>
      <c r="L981" s="66"/>
      <c r="M981" s="67"/>
    </row>
    <row r="982" spans="1:13" ht="21">
      <c r="A982" s="86"/>
      <c r="B982" s="95"/>
      <c r="K982" s="91"/>
      <c r="L982" s="66"/>
      <c r="M982" s="67"/>
    </row>
    <row r="983" spans="1:13" ht="21">
      <c r="A983" s="86"/>
      <c r="B983" s="95"/>
      <c r="K983" s="91"/>
      <c r="L983" s="66"/>
      <c r="M983" s="67"/>
    </row>
    <row r="984" spans="1:13" ht="21">
      <c r="A984" s="86"/>
      <c r="B984" s="95"/>
      <c r="K984" s="91"/>
      <c r="L984" s="66"/>
      <c r="M984" s="67"/>
    </row>
    <row r="985" spans="1:13" ht="21">
      <c r="A985" s="86"/>
      <c r="B985" s="95"/>
      <c r="K985" s="91"/>
      <c r="L985" s="66"/>
      <c r="M985" s="67"/>
    </row>
    <row r="986" spans="1:13" ht="21">
      <c r="A986" s="86"/>
      <c r="B986" s="95"/>
      <c r="K986" s="91"/>
      <c r="L986" s="66"/>
      <c r="M986" s="67"/>
    </row>
    <row r="987" spans="1:13" ht="21">
      <c r="A987" s="86"/>
      <c r="B987" s="95"/>
      <c r="K987" s="91"/>
      <c r="L987" s="66"/>
      <c r="M987" s="67"/>
    </row>
    <row r="988" spans="1:13" ht="21">
      <c r="A988" s="86"/>
      <c r="B988" s="95"/>
      <c r="K988" s="91"/>
      <c r="L988" s="66"/>
      <c r="M988" s="67"/>
    </row>
    <row r="989" spans="1:13" ht="21">
      <c r="A989" s="86"/>
      <c r="B989" s="95"/>
      <c r="K989" s="91"/>
      <c r="L989" s="66"/>
      <c r="M989" s="67"/>
    </row>
    <row r="990" spans="1:13" ht="21">
      <c r="A990" s="86"/>
      <c r="B990" s="95"/>
      <c r="K990" s="91"/>
      <c r="L990" s="66"/>
      <c r="M990" s="67"/>
    </row>
    <row r="991" spans="1:13" ht="21">
      <c r="A991" s="86"/>
      <c r="B991" s="95"/>
      <c r="K991" s="91"/>
      <c r="L991" s="66"/>
      <c r="M991" s="67"/>
    </row>
    <row r="992" spans="1:13" ht="21">
      <c r="A992" s="86"/>
      <c r="B992" s="95"/>
      <c r="K992" s="91"/>
      <c r="L992" s="66"/>
      <c r="M992" s="67"/>
    </row>
    <row r="993" spans="1:13" ht="21">
      <c r="A993" s="86"/>
      <c r="B993" s="95"/>
      <c r="K993" s="91"/>
      <c r="L993" s="66"/>
      <c r="M993" s="67"/>
    </row>
    <row r="994" spans="1:13" ht="21">
      <c r="A994" s="86"/>
      <c r="B994" s="95"/>
      <c r="K994" s="91"/>
      <c r="L994" s="66"/>
      <c r="M994" s="67"/>
    </row>
    <row r="995" spans="1:13" ht="21">
      <c r="A995" s="86"/>
      <c r="B995" s="95"/>
      <c r="K995" s="91"/>
      <c r="L995" s="66"/>
      <c r="M995" s="67"/>
    </row>
    <row r="996" spans="1:13" ht="21">
      <c r="A996" s="86"/>
      <c r="B996" s="95"/>
      <c r="K996" s="91"/>
      <c r="L996" s="66"/>
      <c r="M996" s="67"/>
    </row>
    <row r="997" spans="1:13" ht="21">
      <c r="A997" s="86"/>
      <c r="B997" s="95"/>
      <c r="K997" s="91"/>
      <c r="L997" s="66"/>
      <c r="M997" s="67"/>
    </row>
    <row r="998" spans="1:13" ht="21">
      <c r="A998" s="86"/>
      <c r="B998" s="95"/>
      <c r="K998" s="91"/>
      <c r="L998" s="66"/>
      <c r="M998" s="67"/>
    </row>
    <row r="999" spans="1:13" ht="21">
      <c r="A999" s="86"/>
      <c r="B999" s="95"/>
      <c r="K999" s="91"/>
      <c r="L999" s="66"/>
      <c r="M999" s="67"/>
    </row>
    <row r="1000" spans="1:13" ht="21">
      <c r="A1000" s="86"/>
      <c r="B1000" s="95"/>
      <c r="K1000" s="91"/>
      <c r="L1000" s="66"/>
      <c r="M1000" s="67"/>
    </row>
    <row r="1001" spans="1:13" ht="21">
      <c r="A1001" s="86"/>
      <c r="B1001" s="95"/>
      <c r="K1001" s="91"/>
      <c r="L1001" s="66"/>
      <c r="M1001" s="67"/>
    </row>
    <row r="1002" spans="1:13" ht="21">
      <c r="A1002" s="86"/>
      <c r="B1002" s="95"/>
      <c r="K1002" s="91"/>
      <c r="L1002" s="66"/>
      <c r="M1002" s="67"/>
    </row>
    <row r="1003" spans="1:13" ht="21">
      <c r="A1003" s="86"/>
      <c r="B1003" s="95"/>
      <c r="K1003" s="91"/>
      <c r="L1003" s="66"/>
      <c r="M1003" s="67"/>
    </row>
    <row r="1004" spans="1:13" ht="21">
      <c r="A1004" s="86"/>
      <c r="B1004" s="95"/>
      <c r="K1004" s="91"/>
      <c r="L1004" s="66"/>
      <c r="M1004" s="67"/>
    </row>
    <row r="1005" spans="1:13" ht="21">
      <c r="A1005" s="86"/>
      <c r="B1005" s="95"/>
      <c r="K1005" s="91"/>
      <c r="L1005" s="66"/>
      <c r="M1005" s="67"/>
    </row>
    <row r="1006" spans="1:13" ht="21">
      <c r="A1006" s="86"/>
      <c r="B1006" s="95"/>
      <c r="K1006" s="91"/>
      <c r="L1006" s="66"/>
      <c r="M1006" s="67"/>
    </row>
    <row r="1007" spans="1:13" ht="21">
      <c r="A1007" s="86"/>
      <c r="B1007" s="95"/>
      <c r="K1007" s="91"/>
      <c r="L1007" s="66"/>
      <c r="M1007" s="67"/>
    </row>
    <row r="1008" spans="1:13" ht="21">
      <c r="A1008" s="86"/>
      <c r="B1008" s="95"/>
      <c r="K1008" s="91"/>
      <c r="L1008" s="66"/>
      <c r="M1008" s="67"/>
    </row>
    <row r="1009" spans="1:13" ht="21">
      <c r="A1009" s="86"/>
      <c r="B1009" s="95"/>
      <c r="K1009" s="91"/>
      <c r="L1009" s="66"/>
      <c r="M1009" s="67"/>
    </row>
    <row r="1010" spans="1:13" ht="21">
      <c r="A1010" s="86"/>
      <c r="B1010" s="95"/>
      <c r="K1010" s="91"/>
      <c r="L1010" s="66"/>
      <c r="M1010" s="67"/>
    </row>
    <row r="1011" spans="1:13" ht="21">
      <c r="A1011" s="86"/>
      <c r="B1011" s="95"/>
      <c r="K1011" s="91"/>
      <c r="L1011" s="66"/>
      <c r="M1011" s="67"/>
    </row>
    <row r="1012" spans="1:13" ht="21">
      <c r="A1012" s="86"/>
      <c r="B1012" s="95"/>
      <c r="K1012" s="91"/>
      <c r="L1012" s="66"/>
      <c r="M1012" s="67"/>
    </row>
    <row r="1013" spans="1:13" ht="21">
      <c r="A1013" s="86"/>
      <c r="B1013" s="95"/>
      <c r="K1013" s="91"/>
      <c r="L1013" s="66"/>
      <c r="M1013" s="67"/>
    </row>
    <row r="1014" spans="1:13" ht="21">
      <c r="A1014" s="86"/>
      <c r="B1014" s="95"/>
      <c r="K1014" s="91"/>
      <c r="L1014" s="66"/>
      <c r="M1014" s="67"/>
    </row>
    <row r="1015" spans="1:13" ht="21">
      <c r="A1015" s="86"/>
      <c r="B1015" s="95"/>
      <c r="K1015" s="91"/>
      <c r="L1015" s="66"/>
      <c r="M1015" s="67"/>
    </row>
    <row r="1016" spans="1:13" ht="21">
      <c r="A1016" s="86"/>
      <c r="B1016" s="95"/>
      <c r="K1016" s="91"/>
      <c r="L1016" s="66"/>
      <c r="M1016" s="67"/>
    </row>
    <row r="1017" spans="1:13" ht="21">
      <c r="A1017" s="86"/>
      <c r="B1017" s="95"/>
      <c r="K1017" s="91"/>
      <c r="L1017" s="66"/>
      <c r="M1017" s="67"/>
    </row>
    <row r="1018" spans="1:13" ht="21">
      <c r="A1018" s="86"/>
      <c r="B1018" s="95"/>
      <c r="K1018" s="91"/>
      <c r="L1018" s="66"/>
      <c r="M1018" s="67"/>
    </row>
    <row r="1019" spans="1:13" ht="21">
      <c r="A1019" s="86"/>
      <c r="B1019" s="95"/>
      <c r="K1019" s="91"/>
      <c r="L1019" s="66"/>
      <c r="M1019" s="67"/>
    </row>
    <row r="1020" spans="1:13" ht="21">
      <c r="A1020" s="86"/>
      <c r="B1020" s="95"/>
      <c r="K1020" s="91"/>
      <c r="L1020" s="66"/>
      <c r="M1020" s="67"/>
    </row>
    <row r="1021" spans="1:13" ht="21">
      <c r="A1021" s="86"/>
      <c r="B1021" s="95"/>
      <c r="K1021" s="91"/>
      <c r="L1021" s="66"/>
      <c r="M1021" s="67"/>
    </row>
    <row r="1022" spans="1:13" ht="21">
      <c r="A1022" s="86"/>
      <c r="B1022" s="95"/>
      <c r="K1022" s="91"/>
      <c r="L1022" s="66"/>
      <c r="M1022" s="67"/>
    </row>
    <row r="1023" spans="1:13" ht="21">
      <c r="A1023" s="86"/>
      <c r="B1023" s="95"/>
      <c r="K1023" s="91"/>
      <c r="L1023" s="66"/>
      <c r="M1023" s="67"/>
    </row>
    <row r="1024" spans="1:13" ht="21">
      <c r="A1024" s="86"/>
      <c r="B1024" s="95"/>
      <c r="K1024" s="91"/>
      <c r="L1024" s="66"/>
      <c r="M1024" s="67"/>
    </row>
    <row r="1025" spans="1:13" ht="21">
      <c r="A1025" s="86"/>
      <c r="B1025" s="95"/>
      <c r="K1025" s="91"/>
      <c r="L1025" s="66"/>
      <c r="M1025" s="67"/>
    </row>
    <row r="1026" spans="1:13" ht="21">
      <c r="A1026" s="86"/>
      <c r="B1026" s="95"/>
      <c r="K1026" s="91"/>
      <c r="L1026" s="66"/>
      <c r="M1026" s="67"/>
    </row>
    <row r="1027" spans="1:13" ht="21">
      <c r="A1027" s="86"/>
      <c r="B1027" s="95"/>
      <c r="K1027" s="91"/>
      <c r="L1027" s="66"/>
      <c r="M1027" s="67"/>
    </row>
    <row r="1028" spans="1:13" ht="21">
      <c r="A1028" s="86"/>
      <c r="B1028" s="95"/>
      <c r="K1028" s="91"/>
      <c r="L1028" s="66"/>
      <c r="M1028" s="67"/>
    </row>
    <row r="1029" spans="1:13" ht="21">
      <c r="A1029" s="86"/>
      <c r="B1029" s="95"/>
      <c r="K1029" s="91"/>
      <c r="L1029" s="66"/>
      <c r="M1029" s="67"/>
    </row>
    <row r="1030" spans="1:13" ht="21">
      <c r="A1030" s="86"/>
      <c r="B1030" s="95"/>
      <c r="K1030" s="91"/>
      <c r="L1030" s="66"/>
      <c r="M1030" s="67"/>
    </row>
    <row r="1031" spans="1:13" ht="21">
      <c r="A1031" s="86"/>
      <c r="B1031" s="95"/>
      <c r="K1031" s="91"/>
      <c r="L1031" s="66"/>
      <c r="M1031" s="67"/>
    </row>
    <row r="1032" spans="1:13" ht="21">
      <c r="A1032" s="86"/>
      <c r="B1032" s="95"/>
      <c r="K1032" s="91"/>
      <c r="L1032" s="66"/>
      <c r="M1032" s="67"/>
    </row>
    <row r="1033" spans="1:13" ht="21">
      <c r="A1033" s="86"/>
      <c r="B1033" s="95"/>
      <c r="K1033" s="91"/>
      <c r="L1033" s="66"/>
      <c r="M1033" s="67"/>
    </row>
    <row r="1034" spans="1:13" ht="21">
      <c r="A1034" s="86"/>
      <c r="B1034" s="95"/>
      <c r="K1034" s="91"/>
      <c r="L1034" s="66"/>
      <c r="M1034" s="67"/>
    </row>
    <row r="1035" spans="1:13" ht="21">
      <c r="A1035" s="86"/>
      <c r="B1035" s="95"/>
      <c r="K1035" s="91"/>
      <c r="L1035" s="66"/>
      <c r="M1035" s="67"/>
    </row>
    <row r="1036" spans="1:13" ht="21">
      <c r="A1036" s="86"/>
      <c r="B1036" s="95"/>
      <c r="K1036" s="91"/>
      <c r="L1036" s="66"/>
      <c r="M1036" s="67"/>
    </row>
    <row r="1037" spans="1:13" ht="21">
      <c r="A1037" s="86"/>
      <c r="B1037" s="95"/>
      <c r="K1037" s="91"/>
      <c r="L1037" s="66"/>
      <c r="M1037" s="67"/>
    </row>
    <row r="1038" spans="1:13" ht="21">
      <c r="A1038" s="86"/>
      <c r="B1038" s="95"/>
      <c r="K1038" s="91"/>
      <c r="L1038" s="66"/>
      <c r="M1038" s="67"/>
    </row>
    <row r="1039" spans="1:13" ht="21">
      <c r="A1039" s="86"/>
      <c r="B1039" s="95"/>
      <c r="K1039" s="91"/>
      <c r="L1039" s="66"/>
      <c r="M1039" s="67"/>
    </row>
    <row r="1040" spans="1:13" ht="21">
      <c r="A1040" s="86"/>
      <c r="B1040" s="95"/>
      <c r="K1040" s="91"/>
      <c r="L1040" s="66"/>
      <c r="M1040" s="67"/>
    </row>
    <row r="1041" spans="1:13" ht="21">
      <c r="A1041" s="86"/>
      <c r="B1041" s="95"/>
      <c r="K1041" s="91"/>
      <c r="L1041" s="66"/>
      <c r="M1041" s="67"/>
    </row>
    <row r="1042" spans="1:13" ht="21">
      <c r="A1042" s="86"/>
      <c r="B1042" s="95"/>
      <c r="K1042" s="91"/>
      <c r="L1042" s="66"/>
      <c r="M1042" s="67"/>
    </row>
    <row r="1043" spans="12:13" ht="21">
      <c r="L1043" s="66"/>
      <c r="M1043" s="67"/>
    </row>
    <row r="1044" spans="12:13" ht="21">
      <c r="L1044" s="66"/>
      <c r="M1044" s="67"/>
    </row>
    <row r="1045" spans="12:13" ht="21">
      <c r="L1045" s="66"/>
      <c r="M1045" s="67"/>
    </row>
    <row r="1046" spans="12:13" ht="21">
      <c r="L1046" s="66"/>
      <c r="M1046" s="67"/>
    </row>
    <row r="1047" spans="12:13" ht="21">
      <c r="L1047" s="66"/>
      <c r="M1047" s="67"/>
    </row>
    <row r="1048" spans="12:13" ht="21">
      <c r="L1048" s="66"/>
      <c r="M1048" s="67"/>
    </row>
    <row r="1049" spans="12:13" ht="21">
      <c r="L1049" s="66"/>
      <c r="M1049" s="67"/>
    </row>
    <row r="1050" spans="12:13" ht="21">
      <c r="L1050" s="66"/>
      <c r="M1050" s="67"/>
    </row>
    <row r="1051" spans="12:13" ht="21">
      <c r="L1051" s="66"/>
      <c r="M1051" s="67"/>
    </row>
    <row r="1052" spans="12:13" ht="21">
      <c r="L1052" s="66"/>
      <c r="M1052" s="67"/>
    </row>
    <row r="1053" spans="12:13" ht="21">
      <c r="L1053" s="66"/>
      <c r="M1053" s="67"/>
    </row>
    <row r="1054" spans="12:13" ht="21">
      <c r="L1054" s="66"/>
      <c r="M1054" s="67"/>
    </row>
    <row r="1055" spans="12:13" ht="21">
      <c r="L1055" s="66"/>
      <c r="M1055" s="67"/>
    </row>
    <row r="1056" spans="12:13" ht="21">
      <c r="L1056" s="66"/>
      <c r="M1056" s="67"/>
    </row>
    <row r="1057" spans="12:13" ht="21">
      <c r="L1057" s="66"/>
      <c r="M1057" s="67"/>
    </row>
    <row r="1058" spans="12:13" ht="21">
      <c r="L1058" s="66"/>
      <c r="M1058" s="67"/>
    </row>
    <row r="1059" spans="12:13" ht="21">
      <c r="L1059" s="66"/>
      <c r="M1059" s="67"/>
    </row>
    <row r="1060" spans="12:13" ht="21">
      <c r="L1060" s="66"/>
      <c r="M1060" s="67"/>
    </row>
    <row r="1061" spans="12:13" ht="21">
      <c r="L1061" s="66"/>
      <c r="M1061" s="67"/>
    </row>
    <row r="1062" spans="12:13" ht="21">
      <c r="L1062" s="66"/>
      <c r="M1062" s="67"/>
    </row>
    <row r="1063" spans="12:13" ht="21">
      <c r="L1063" s="66"/>
      <c r="M1063" s="67"/>
    </row>
    <row r="1064" spans="12:13" ht="21">
      <c r="L1064" s="66"/>
      <c r="M1064" s="67"/>
    </row>
    <row r="1065" spans="12:13" ht="21">
      <c r="L1065" s="66"/>
      <c r="M1065" s="67"/>
    </row>
    <row r="1066" spans="12:13" ht="21">
      <c r="L1066" s="66"/>
      <c r="M1066" s="67"/>
    </row>
    <row r="1067" spans="12:13" ht="21">
      <c r="L1067" s="66"/>
      <c r="M1067" s="67"/>
    </row>
    <row r="1068" spans="12:13" ht="21">
      <c r="L1068" s="66"/>
      <c r="M1068" s="67"/>
    </row>
    <row r="1069" spans="12:13" ht="21">
      <c r="L1069" s="66"/>
      <c r="M1069" s="67"/>
    </row>
    <row r="1070" spans="12:13" ht="21">
      <c r="L1070" s="66"/>
      <c r="M1070" s="67"/>
    </row>
    <row r="1071" spans="12:13" ht="21">
      <c r="L1071" s="66"/>
      <c r="M1071" s="67"/>
    </row>
    <row r="1072" spans="12:13" ht="21">
      <c r="L1072" s="66"/>
      <c r="M1072" s="67"/>
    </row>
    <row r="1073" spans="12:13" ht="21">
      <c r="L1073" s="66"/>
      <c r="M1073" s="67"/>
    </row>
    <row r="1074" spans="12:13" ht="21">
      <c r="L1074" s="66"/>
      <c r="M1074" s="67"/>
    </row>
    <row r="1075" spans="12:13" ht="21">
      <c r="L1075" s="66"/>
      <c r="M1075" s="67"/>
    </row>
    <row r="1076" spans="12:13" ht="21">
      <c r="L1076" s="66"/>
      <c r="M1076" s="67"/>
    </row>
    <row r="1077" spans="12:13" ht="21">
      <c r="L1077" s="66"/>
      <c r="M1077" s="67"/>
    </row>
    <row r="1078" spans="12:13" ht="21">
      <c r="L1078" s="66"/>
      <c r="M1078" s="67"/>
    </row>
    <row r="1079" spans="12:13" ht="21">
      <c r="L1079" s="66"/>
      <c r="M1079" s="67"/>
    </row>
    <row r="1080" spans="12:13" ht="21">
      <c r="L1080" s="66"/>
      <c r="M1080" s="67"/>
    </row>
    <row r="1081" spans="12:13" ht="21">
      <c r="L1081" s="66"/>
      <c r="M1081" s="67"/>
    </row>
    <row r="1082" spans="12:13" ht="21">
      <c r="L1082" s="66"/>
      <c r="M1082" s="67"/>
    </row>
    <row r="1083" spans="12:13" ht="21">
      <c r="L1083" s="66"/>
      <c r="M1083" s="67"/>
    </row>
    <row r="1084" spans="12:13" ht="21">
      <c r="L1084" s="66"/>
      <c r="M1084" s="67"/>
    </row>
    <row r="1085" spans="12:13" ht="21">
      <c r="L1085" s="66"/>
      <c r="M1085" s="67"/>
    </row>
    <row r="1086" spans="12:13" ht="21">
      <c r="L1086" s="66"/>
      <c r="M1086" s="67"/>
    </row>
    <row r="1087" spans="12:13" ht="21">
      <c r="L1087" s="66"/>
      <c r="M1087" s="67"/>
    </row>
    <row r="1088" spans="12:13" ht="21">
      <c r="L1088" s="66"/>
      <c r="M1088" s="67"/>
    </row>
    <row r="1089" spans="12:13" ht="21">
      <c r="L1089" s="66"/>
      <c r="M1089" s="67"/>
    </row>
  </sheetData>
  <sheetProtection/>
  <mergeCells count="26">
    <mergeCell ref="W1:Y1"/>
    <mergeCell ref="A21:E21"/>
    <mergeCell ref="Z1:AA1"/>
    <mergeCell ref="S2:U2"/>
    <mergeCell ref="W2:Y2"/>
    <mergeCell ref="S1:U1"/>
    <mergeCell ref="F1:I1"/>
    <mergeCell ref="A4:E4"/>
    <mergeCell ref="A72:E72"/>
    <mergeCell ref="A49:E49"/>
    <mergeCell ref="A57:E57"/>
    <mergeCell ref="A60:E60"/>
    <mergeCell ref="A63:E63"/>
    <mergeCell ref="A9:E9"/>
    <mergeCell ref="A12:E12"/>
    <mergeCell ref="A15:E15"/>
    <mergeCell ref="A18:E18"/>
    <mergeCell ref="A66:E66"/>
    <mergeCell ref="A69:E69"/>
    <mergeCell ref="N1:O1"/>
    <mergeCell ref="P1:Q1"/>
    <mergeCell ref="A24:E24"/>
    <mergeCell ref="A28:E28"/>
    <mergeCell ref="A32:E32"/>
    <mergeCell ref="A36:E36"/>
    <mergeCell ref="A42:E42"/>
  </mergeCells>
  <printOptions horizontalCentered="1"/>
  <pageMargins left="0.25" right="0.25" top="0.75" bottom="0.75" header="0.3" footer="0.3"/>
  <pageSetup fitToHeight="2" fitToWidth="1" horizontalDpi="600" verticalDpi="600" orientation="landscape" paperSize="129" scale="63" r:id="rId1"/>
  <headerFooter>
    <oddHeader>&amp;C&amp;"Times New Roman,Regular"&amp;14Big Book of Guesses&amp;"-,Regular"&amp;11
Week 12
</oddHeader>
    <oddFooter xml:space="preserve">&amp;Cwww.bigbookofguesses.com    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cp:lastPrinted>2011-11-26T12:59:21Z</cp:lastPrinted>
  <dcterms:created xsi:type="dcterms:W3CDTF">2011-08-27T17:18:50Z</dcterms:created>
  <dcterms:modified xsi:type="dcterms:W3CDTF">2011-12-17T15:21:55Z</dcterms:modified>
  <cp:category/>
  <cp:version/>
  <cp:contentType/>
  <cp:contentStatus/>
</cp:coreProperties>
</file>